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mc:AlternateContent xmlns:mc="http://schemas.openxmlformats.org/markup-compatibility/2006">
    <mc:Choice Requires="x15">
      <x15ac:absPath xmlns:x15ac="http://schemas.microsoft.com/office/spreadsheetml/2010/11/ac" url="C:\Users\01114084\Downloads\"/>
    </mc:Choice>
  </mc:AlternateContent>
  <xr:revisionPtr revIDLastSave="0" documentId="13_ncr:1_{B7DBF0ED-9352-4A1A-9C23-351E731C53FA}" xr6:coauthVersionLast="36" xr6:coauthVersionMax="36" xr10:uidLastSave="{00000000-0000-0000-0000-000000000000}"/>
  <bookViews>
    <workbookView xWindow="9645" yWindow="-60" windowWidth="10785" windowHeight="8100" tabRatio="864" xr2:uid="{00000000-000D-0000-FFFF-FFFF00000000}"/>
  </bookViews>
  <sheets>
    <sheet name="要領表紙" sheetId="17" r:id="rId1"/>
    <sheet name="チェックリスト" sheetId="16" r:id="rId2"/>
    <sheet name="図面タイトル等【様式指定】" sheetId="10" r:id="rId3"/>
    <sheet name="申請書等一式" sheetId="13" r:id="rId4"/>
    <sheet name="移管図書表紙・背表紙" sheetId="5" r:id="rId5"/>
    <sheet name="目次" sheetId="4" r:id="rId6"/>
    <sheet name="施設調書１(印刷用）" sheetId="6" r:id="rId7"/>
    <sheet name="植栽一覧(印刷）" sheetId="8" r:id="rId8"/>
    <sheet name="メーカー名一覧(印刷用）" sheetId="9" r:id="rId9"/>
    <sheet name="施設調書2(続き印刷用）" sheetId="7" r:id="rId10"/>
    <sheet name="施設調書3(続き印刷用）" sheetId="22" r:id="rId11"/>
    <sheet name="施設調書4(続き印刷用）" sheetId="21" r:id="rId12"/>
    <sheet name="入力公園" sheetId="18" r:id="rId13"/>
    <sheet name="施設調書(公園施設・ﾒｰｶｰ名) 入力用" sheetId="19" r:id="rId14"/>
    <sheet name="植栽一覧　入力用" sheetId="20" r:id="rId15"/>
    <sheet name="境界杭写真" sheetId="12" r:id="rId16"/>
    <sheet name="公園施設写真" sheetId="14" r:id="rId17"/>
    <sheet name="給水施設写真" sheetId="15" r:id="rId18"/>
  </sheets>
  <definedNames>
    <definedName name="_xlnm.Print_Area" localSheetId="1">チェックリスト!$A$1:$M$60</definedName>
    <definedName name="_xlnm.Print_Area" localSheetId="8">'メーカー名一覧(印刷用）'!$B$1:$I$53</definedName>
    <definedName name="_xlnm.Print_Area" localSheetId="4">移管図書表紙・背表紙!$A$1:$H$53</definedName>
    <definedName name="_xlnm.Print_Area" localSheetId="17">給水施設写真!$A$1:$L$26</definedName>
    <definedName name="_xlnm.Print_Area" localSheetId="15">境界杭写真!$A$1:$L$26</definedName>
    <definedName name="_xlnm.Print_Area" localSheetId="16">公園施設写真!$A$1:$L$79</definedName>
    <definedName name="_xlnm.Print_Area" localSheetId="13">'施設調書(公園施設・ﾒｰｶｰ名) 入力用'!$F$2:$AY$473</definedName>
    <definedName name="_xlnm.Print_Area" localSheetId="6">'施設調書１(印刷用）'!$A$1:$AS$39</definedName>
    <definedName name="_xlnm.Print_Area" localSheetId="9">'施設調書2(続き印刷用）'!$A$1:$BY$52</definedName>
    <definedName name="_xlnm.Print_Area" localSheetId="10">'施設調書3(続き印刷用）'!$B$1:$X$42</definedName>
    <definedName name="_xlnm.Print_Area" localSheetId="11">'施設調書4(続き印刷用）'!$A$1:$Y$25</definedName>
    <definedName name="_xlnm.Print_Area" localSheetId="14">'植栽一覧　入力用'!$A$1:$O$101</definedName>
    <definedName name="_xlnm.Print_Area" localSheetId="7">'植栽一覧(印刷）'!$B$1:$I$109</definedName>
    <definedName name="_xlnm.Print_Area" localSheetId="3">申請書等一式!$A$1:$L$239</definedName>
    <definedName name="_xlnm.Print_Area" localSheetId="2">図面タイトル等【様式指定】!$A$1:$H$11</definedName>
    <definedName name="_xlnm.Print_Area" localSheetId="12">入力公園!$A$1:$AH$83</definedName>
    <definedName name="_xlnm.Print_Area" localSheetId="5">目次!$A$1:$J$28</definedName>
    <definedName name="_xlnm.Print_Area" localSheetId="0">要領表紙!$A$1:$I$27</definedName>
    <definedName name="_xlnm.Print_Titles" localSheetId="7">'植栽一覧(印刷）'!$1:$3</definedName>
    <definedName name="その他">'施設調書(公園施設・ﾒｰｶｰ名) 入力用'!$F$403:$AN$452</definedName>
    <definedName name="運動施設">'施設調書(公園施設・ﾒｰｶｰ名) 入力用'!$F$203:$AN$252</definedName>
    <definedName name="園路広場">'施設調書(公園施設・ﾒｰｶｰ名) 入力用'!$F$3:$AN$52</definedName>
    <definedName name="管理施設">'施設調書(公園施設・ﾒｰｶｰ名) 入力用'!$F$353:$AN$402</definedName>
    <definedName name="休養">'施設調書(公園施設・ﾒｰｶｰ名) 入力用'!$G$103:$AN$152</definedName>
    <definedName name="教養施設">'施設調書(公園施設・ﾒｰｶｰ名) 入力用'!$F$253:$AN$302</definedName>
    <definedName name="修景">'施設調書(公園施設・ﾒｰｶｰ名) 入力用'!$G$53:$AN$102</definedName>
    <definedName name="修景施設">'施設調書(公園施設・ﾒｰｶｰ名) 入力用'!$F$53:$AN$102</definedName>
    <definedName name="全体写真">'施設調書(公園施設・ﾒｰｶｰ名) 入力用'!$F$453:$AN$472</definedName>
    <definedName name="便益施設">'施設調書(公園施設・ﾒｰｶｰ名) 入力用'!$F$303:$AN$352</definedName>
    <definedName name="遊戯施設">'施設調書(公園施設・ﾒｰｶｰ名) 入力用'!$G$153:$AN$202</definedName>
  </definedNames>
  <calcPr calcId="191029"/>
</workbook>
</file>

<file path=xl/calcChain.xml><?xml version="1.0" encoding="utf-8"?>
<calcChain xmlns="http://schemas.openxmlformats.org/spreadsheetml/2006/main">
  <c r="I5" i="6" l="1"/>
  <c r="J14" i="18" l="1"/>
  <c r="J15" i="18"/>
  <c r="J16" i="18"/>
  <c r="J13" i="18"/>
  <c r="A207" i="19" l="1"/>
  <c r="B207" i="19" s="1"/>
  <c r="A208" i="19"/>
  <c r="A209" i="19"/>
  <c r="B208" i="19" l="1"/>
  <c r="B209" i="19" s="1"/>
  <c r="B34" i="6"/>
  <c r="B35" i="6"/>
  <c r="B36" i="6"/>
  <c r="B37" i="6"/>
  <c r="B38" i="6"/>
  <c r="B39" i="6"/>
  <c r="AQ22" i="6"/>
  <c r="AQ23" i="6"/>
  <c r="AQ24" i="6"/>
  <c r="AQ25" i="6"/>
  <c r="AQ26" i="6"/>
  <c r="AQ27" i="6"/>
  <c r="AQ28" i="6"/>
  <c r="AQ29" i="6"/>
  <c r="AQ30" i="6"/>
  <c r="AQ31" i="6"/>
  <c r="AQ20" i="6"/>
  <c r="AQ21" i="6"/>
  <c r="AQ17" i="6"/>
  <c r="AQ18" i="6"/>
  <c r="AQ19" i="6"/>
  <c r="AQ16" i="6"/>
  <c r="AQ13" i="6"/>
  <c r="AQ14" i="6"/>
  <c r="AQ15" i="6"/>
  <c r="AQ12" i="6"/>
  <c r="AQ9" i="6"/>
  <c r="AQ10" i="6"/>
  <c r="AQ11" i="6"/>
  <c r="AQ8" i="6"/>
  <c r="AQ5" i="6"/>
  <c r="AQ6" i="6"/>
  <c r="AQ7" i="6"/>
  <c r="AQ4" i="6"/>
  <c r="AK12" i="6"/>
  <c r="AD26" i="6"/>
  <c r="AD27" i="6"/>
  <c r="AD28" i="6"/>
  <c r="AD29" i="6"/>
  <c r="AD30" i="6"/>
  <c r="AD31" i="6"/>
  <c r="AD25" i="6"/>
  <c r="AD22" i="6"/>
  <c r="AD23" i="6"/>
  <c r="AD24" i="6"/>
  <c r="AD21" i="6"/>
  <c r="AD18" i="6"/>
  <c r="AD19" i="6"/>
  <c r="AD20" i="6"/>
  <c r="AD17" i="6"/>
  <c r="AI17" i="6"/>
  <c r="AI18" i="6"/>
  <c r="AI19" i="6"/>
  <c r="AI20" i="6"/>
  <c r="AI21" i="6"/>
  <c r="AI22" i="6"/>
  <c r="AI23" i="6"/>
  <c r="AI24" i="6"/>
  <c r="AI25" i="6"/>
  <c r="AI26" i="6"/>
  <c r="AI27" i="6"/>
  <c r="AI28" i="6"/>
  <c r="AI29" i="6"/>
  <c r="AI30" i="6"/>
  <c r="AI31" i="6"/>
  <c r="AI16" i="6"/>
  <c r="AI13" i="6"/>
  <c r="AI14" i="6"/>
  <c r="AI15" i="6"/>
  <c r="AI12" i="6"/>
  <c r="AI9" i="6"/>
  <c r="AI10" i="6"/>
  <c r="AI11" i="6"/>
  <c r="AI8" i="6"/>
  <c r="AI5" i="6"/>
  <c r="AI6" i="6"/>
  <c r="AI7" i="6"/>
  <c r="AI4" i="6"/>
  <c r="W26" i="6"/>
  <c r="W27" i="6"/>
  <c r="W28" i="6"/>
  <c r="W29" i="6"/>
  <c r="W30" i="6"/>
  <c r="W31" i="6"/>
  <c r="W25" i="6"/>
  <c r="W22" i="6"/>
  <c r="W23" i="6"/>
  <c r="W24" i="6"/>
  <c r="W21" i="6"/>
  <c r="W18" i="6"/>
  <c r="W19" i="6"/>
  <c r="W20" i="6"/>
  <c r="W17" i="6"/>
  <c r="AO5" i="6" l="1"/>
  <c r="AO6" i="6"/>
  <c r="AO7" i="6"/>
  <c r="AN5" i="6"/>
  <c r="AN6" i="6"/>
  <c r="AN7" i="6"/>
  <c r="AK5" i="6"/>
  <c r="AK6" i="6"/>
  <c r="AK7" i="6"/>
  <c r="AO4" i="6"/>
  <c r="AN4" i="6"/>
  <c r="AK4" i="6"/>
  <c r="L71" i="18" l="1"/>
  <c r="L72" i="18"/>
  <c r="L73" i="18"/>
  <c r="L74" i="18"/>
  <c r="L70" i="18"/>
  <c r="I20" i="21"/>
  <c r="E20" i="21"/>
  <c r="B20" i="21"/>
  <c r="I19" i="21"/>
  <c r="E19" i="21"/>
  <c r="B19" i="21"/>
  <c r="I18" i="21"/>
  <c r="E18" i="21"/>
  <c r="B18" i="21"/>
  <c r="C48" i="8"/>
  <c r="C21" i="8"/>
  <c r="C22" i="8"/>
  <c r="C23" i="8"/>
  <c r="C24" i="8"/>
  <c r="C25" i="8"/>
  <c r="C26" i="8"/>
  <c r="C27" i="8"/>
  <c r="C28" i="8"/>
  <c r="C29" i="8"/>
  <c r="C30" i="8"/>
  <c r="C31" i="8"/>
  <c r="C32" i="8"/>
  <c r="C33" i="8"/>
  <c r="C34" i="8"/>
  <c r="I5" i="8"/>
  <c r="I6" i="8"/>
  <c r="I7" i="8"/>
  <c r="I8" i="8"/>
  <c r="I9" i="8"/>
  <c r="I10" i="8"/>
  <c r="I11" i="8"/>
  <c r="I12" i="8"/>
  <c r="I13" i="8"/>
  <c r="I14" i="8"/>
  <c r="I15" i="8"/>
  <c r="I16" i="8"/>
  <c r="I17" i="8"/>
  <c r="I18" i="8"/>
  <c r="H5" i="8"/>
  <c r="H6" i="8"/>
  <c r="H7" i="8"/>
  <c r="H8" i="8"/>
  <c r="H9" i="8"/>
  <c r="H10" i="8"/>
  <c r="H11" i="8"/>
  <c r="H12" i="8"/>
  <c r="H13" i="8"/>
  <c r="H14" i="8"/>
  <c r="H15" i="8"/>
  <c r="H16" i="8"/>
  <c r="H17" i="8"/>
  <c r="H18" i="8"/>
  <c r="E5" i="8"/>
  <c r="F5" i="8"/>
  <c r="E6" i="8"/>
  <c r="F6" i="8"/>
  <c r="E7" i="8"/>
  <c r="F7" i="8"/>
  <c r="E8" i="8"/>
  <c r="F8" i="8"/>
  <c r="E9" i="8"/>
  <c r="F9" i="8"/>
  <c r="E10" i="8"/>
  <c r="F10" i="8"/>
  <c r="E11" i="8"/>
  <c r="F11" i="8"/>
  <c r="E12" i="8"/>
  <c r="F12" i="8"/>
  <c r="E13" i="8"/>
  <c r="F13" i="8"/>
  <c r="E14" i="8"/>
  <c r="F14" i="8"/>
  <c r="E15" i="8"/>
  <c r="F15" i="8"/>
  <c r="E16" i="8"/>
  <c r="F16" i="8"/>
  <c r="E17" i="8"/>
  <c r="F17" i="8"/>
  <c r="E18" i="8"/>
  <c r="F18" i="8"/>
  <c r="D5" i="8"/>
  <c r="D6" i="8"/>
  <c r="D7" i="8"/>
  <c r="D8" i="8"/>
  <c r="D9" i="8"/>
  <c r="D10" i="8"/>
  <c r="D11" i="8"/>
  <c r="D12" i="8"/>
  <c r="D13" i="8"/>
  <c r="D14" i="8"/>
  <c r="D15" i="8"/>
  <c r="D16" i="8"/>
  <c r="D17" i="8"/>
  <c r="D18" i="8"/>
  <c r="C11" i="8"/>
  <c r="C12" i="8"/>
  <c r="C13" i="8"/>
  <c r="C14" i="8"/>
  <c r="C15" i="8"/>
  <c r="C16" i="8"/>
  <c r="C17" i="8"/>
  <c r="C18" i="8"/>
  <c r="D6" i="18"/>
  <c r="B70" i="18"/>
  <c r="B71" i="18"/>
  <c r="B72" i="18"/>
  <c r="B73" i="18"/>
  <c r="B74" i="18"/>
  <c r="W9" i="21"/>
  <c r="W10" i="21"/>
  <c r="W11" i="21"/>
  <c r="W12" i="21"/>
  <c r="W13" i="21"/>
  <c r="W14" i="21"/>
  <c r="W15" i="21"/>
  <c r="W16" i="21"/>
  <c r="W6" i="21"/>
  <c r="W7" i="21"/>
  <c r="W8" i="21"/>
  <c r="W5" i="21"/>
  <c r="U9" i="21"/>
  <c r="U10" i="21"/>
  <c r="U11" i="21"/>
  <c r="U12" i="21"/>
  <c r="U13" i="21"/>
  <c r="U14" i="21"/>
  <c r="U15" i="21"/>
  <c r="U16" i="21"/>
  <c r="U6" i="21"/>
  <c r="U7" i="21"/>
  <c r="U8" i="21"/>
  <c r="U5" i="21"/>
  <c r="S9" i="21"/>
  <c r="S10" i="21"/>
  <c r="S11" i="21"/>
  <c r="S12" i="21"/>
  <c r="S13" i="21"/>
  <c r="S14" i="21"/>
  <c r="S15" i="21"/>
  <c r="S16" i="21"/>
  <c r="S6" i="21"/>
  <c r="S7" i="21"/>
  <c r="S8" i="21"/>
  <c r="S5" i="21"/>
  <c r="P9" i="21"/>
  <c r="P10" i="21"/>
  <c r="P11" i="21"/>
  <c r="P12" i="21"/>
  <c r="P13" i="21"/>
  <c r="P14" i="21"/>
  <c r="P15" i="21"/>
  <c r="P16" i="21"/>
  <c r="P6" i="21"/>
  <c r="P7" i="21"/>
  <c r="P8" i="21"/>
  <c r="P5" i="21"/>
  <c r="M9" i="21"/>
  <c r="M10" i="21"/>
  <c r="M11" i="21"/>
  <c r="M12" i="21"/>
  <c r="M13" i="21"/>
  <c r="M14" i="21"/>
  <c r="M15" i="21"/>
  <c r="M16" i="21"/>
  <c r="M6" i="21"/>
  <c r="M7" i="21"/>
  <c r="M8" i="21"/>
  <c r="M5" i="21"/>
  <c r="L6" i="21"/>
  <c r="L7" i="21"/>
  <c r="L8" i="21"/>
  <c r="L9" i="21"/>
  <c r="L10" i="21"/>
  <c r="L11" i="21"/>
  <c r="L12" i="21"/>
  <c r="L13" i="21"/>
  <c r="L14" i="21"/>
  <c r="L15" i="21"/>
  <c r="L16" i="21"/>
  <c r="K6" i="21"/>
  <c r="K7" i="21"/>
  <c r="K8" i="21"/>
  <c r="K9" i="21"/>
  <c r="K10" i="21"/>
  <c r="K11" i="21"/>
  <c r="K12" i="21"/>
  <c r="K13" i="21"/>
  <c r="K14" i="21"/>
  <c r="K15" i="21"/>
  <c r="K16" i="21"/>
  <c r="L5" i="21"/>
  <c r="K5" i="21"/>
  <c r="O34" i="6"/>
  <c r="O35" i="6"/>
  <c r="O36" i="6"/>
  <c r="O37" i="6"/>
  <c r="O38" i="6"/>
  <c r="O39" i="6"/>
  <c r="Q34" i="6"/>
  <c r="Q35" i="6"/>
  <c r="Q36" i="6"/>
  <c r="Q37" i="6"/>
  <c r="Q38" i="6"/>
  <c r="Q39" i="6"/>
  <c r="Q33" i="6"/>
  <c r="H9" i="21"/>
  <c r="H10" i="21"/>
  <c r="H11" i="21"/>
  <c r="H12" i="21"/>
  <c r="H13" i="21"/>
  <c r="H14" i="21"/>
  <c r="H15" i="21"/>
  <c r="H16" i="21"/>
  <c r="H7" i="21"/>
  <c r="H8" i="21"/>
  <c r="H6" i="21"/>
  <c r="H5" i="21"/>
  <c r="E9" i="21"/>
  <c r="E10" i="21"/>
  <c r="E11" i="21"/>
  <c r="E12" i="21"/>
  <c r="E13" i="21"/>
  <c r="E14" i="21"/>
  <c r="E15" i="21"/>
  <c r="E16" i="21"/>
  <c r="E8" i="21"/>
  <c r="E6" i="21"/>
  <c r="E7" i="21"/>
  <c r="E5" i="21"/>
  <c r="B33" i="6"/>
  <c r="AB49" i="18"/>
  <c r="Z58" i="18"/>
  <c r="A7" i="21" s="1"/>
  <c r="Z59" i="18"/>
  <c r="A8" i="21" s="1"/>
  <c r="Z60" i="18"/>
  <c r="A9" i="21" s="1"/>
  <c r="Z61" i="18"/>
  <c r="A10" i="21" s="1"/>
  <c r="Z62" i="18"/>
  <c r="A11" i="21" s="1"/>
  <c r="Z63" i="18"/>
  <c r="A12" i="21" s="1"/>
  <c r="Z64" i="18"/>
  <c r="A13" i="21" s="1"/>
  <c r="Z65" i="18"/>
  <c r="A14" i="21" s="1"/>
  <c r="Z66" i="18"/>
  <c r="A15" i="21" s="1"/>
  <c r="Z67" i="18"/>
  <c r="A16" i="21" s="1"/>
  <c r="Z57" i="18"/>
  <c r="A6" i="21" s="1"/>
  <c r="Z56" i="18"/>
  <c r="A5" i="21" s="1"/>
  <c r="B11" i="21" l="1"/>
  <c r="B15" i="21"/>
  <c r="B8" i="21"/>
  <c r="B16" i="21"/>
  <c r="B12" i="21"/>
  <c r="B6" i="21"/>
  <c r="B13" i="21"/>
  <c r="B9" i="21"/>
  <c r="B7" i="21"/>
  <c r="B14" i="21"/>
  <c r="B10" i="21"/>
  <c r="B5" i="21"/>
  <c r="C453" i="19"/>
  <c r="C454" i="19"/>
  <c r="C455" i="19"/>
  <c r="C456" i="19"/>
  <c r="C457" i="19"/>
  <c r="C458" i="19"/>
  <c r="C459" i="19"/>
  <c r="C460" i="19"/>
  <c r="C461" i="19"/>
  <c r="C462" i="19"/>
  <c r="C463" i="19"/>
  <c r="C464" i="19"/>
  <c r="C465" i="19"/>
  <c r="C466" i="19"/>
  <c r="C467" i="19"/>
  <c r="C468" i="19"/>
  <c r="C469" i="19"/>
  <c r="C470" i="19"/>
  <c r="C471" i="19"/>
  <c r="C472" i="19"/>
  <c r="Q5" i="6" l="1"/>
  <c r="AB9" i="18"/>
  <c r="H45" i="20" l="1"/>
  <c r="H24" i="20"/>
  <c r="H25" i="20"/>
  <c r="H3" i="20"/>
  <c r="H4" i="20"/>
  <c r="G5" i="8" s="1"/>
  <c r="T29" i="6"/>
  <c r="T28" i="6"/>
  <c r="T27" i="6"/>
  <c r="Q29" i="6"/>
  <c r="Q28" i="6"/>
  <c r="Q27" i="6"/>
  <c r="O29" i="6"/>
  <c r="O28" i="6"/>
  <c r="O27" i="6"/>
  <c r="L29" i="6"/>
  <c r="L28" i="6"/>
  <c r="L27" i="6"/>
  <c r="I29" i="6"/>
  <c r="I28" i="6"/>
  <c r="I27" i="6"/>
  <c r="F29" i="6"/>
  <c r="F28" i="6"/>
  <c r="F27" i="6"/>
  <c r="B29" i="6"/>
  <c r="B28" i="6"/>
  <c r="B27" i="6"/>
  <c r="G31" i="6"/>
  <c r="G30" i="6"/>
  <c r="AO31" i="6"/>
  <c r="AO30" i="6"/>
  <c r="AO29" i="6"/>
  <c r="AO28" i="6"/>
  <c r="AO27" i="6"/>
  <c r="AN27" i="6"/>
  <c r="AN28" i="6"/>
  <c r="AN29" i="6"/>
  <c r="AN30" i="6"/>
  <c r="AN31" i="6"/>
  <c r="AN26" i="6"/>
  <c r="AK31" i="6"/>
  <c r="AK30" i="6"/>
  <c r="AK29" i="6"/>
  <c r="AK28" i="6"/>
  <c r="AK27" i="6"/>
  <c r="AK26" i="6"/>
  <c r="AD16" i="6"/>
  <c r="AD15" i="6"/>
  <c r="AD14" i="6"/>
  <c r="AD13" i="6"/>
  <c r="AA16" i="6"/>
  <c r="AA15" i="6"/>
  <c r="AA14" i="6"/>
  <c r="AA13" i="6"/>
  <c r="Y16" i="6"/>
  <c r="Y14" i="6"/>
  <c r="Y15" i="6"/>
  <c r="Y13" i="6"/>
  <c r="X11" i="6"/>
  <c r="X12" i="6"/>
  <c r="X13" i="6"/>
  <c r="X14" i="6"/>
  <c r="X15" i="6"/>
  <c r="X16" i="6"/>
  <c r="W11" i="6"/>
  <c r="W12" i="6"/>
  <c r="W13" i="6"/>
  <c r="W14" i="6"/>
  <c r="W15" i="6"/>
  <c r="W16" i="6"/>
  <c r="A7" i="6"/>
  <c r="G34" i="6"/>
  <c r="G35" i="6"/>
  <c r="G36" i="6"/>
  <c r="G37" i="6"/>
  <c r="G38" i="6"/>
  <c r="G39" i="6"/>
  <c r="G33" i="6"/>
  <c r="J34" i="6"/>
  <c r="J35" i="6"/>
  <c r="J36" i="6"/>
  <c r="J37" i="6"/>
  <c r="J38" i="6"/>
  <c r="J39" i="6"/>
  <c r="J33" i="6"/>
  <c r="O33" i="6"/>
  <c r="S34" i="6"/>
  <c r="S35" i="6"/>
  <c r="S36" i="6"/>
  <c r="S37" i="6"/>
  <c r="S38" i="6"/>
  <c r="S39" i="6"/>
  <c r="S33" i="6"/>
  <c r="V34" i="6"/>
  <c r="V35" i="6"/>
  <c r="V36" i="6"/>
  <c r="V37" i="6"/>
  <c r="V38" i="6"/>
  <c r="V39" i="6"/>
  <c r="V33" i="6"/>
  <c r="X34" i="6"/>
  <c r="X35" i="6"/>
  <c r="X36" i="6"/>
  <c r="X37" i="6"/>
  <c r="X38" i="6"/>
  <c r="X39" i="6"/>
  <c r="Z34" i="6"/>
  <c r="Z35" i="6"/>
  <c r="Z36" i="6"/>
  <c r="Z37" i="6"/>
  <c r="Z38" i="6"/>
  <c r="Z39" i="6"/>
  <c r="Z33" i="6"/>
  <c r="AD34" i="6"/>
  <c r="AD35" i="6"/>
  <c r="AD36" i="6"/>
  <c r="AD37" i="6"/>
  <c r="AD38" i="6"/>
  <c r="AD39" i="6"/>
  <c r="AD33" i="6"/>
  <c r="W10" i="6"/>
  <c r="W9" i="6"/>
  <c r="AD10" i="6"/>
  <c r="AD11" i="6"/>
  <c r="AD12" i="6"/>
  <c r="AD9" i="6"/>
  <c r="X9" i="6"/>
  <c r="AO26" i="6"/>
  <c r="AA10" i="6"/>
  <c r="AA11" i="6"/>
  <c r="AA12" i="6"/>
  <c r="Y10" i="6"/>
  <c r="Y11" i="6"/>
  <c r="Y12" i="6"/>
  <c r="X10" i="6"/>
  <c r="AA9" i="6"/>
  <c r="Y9" i="6"/>
  <c r="AK16" i="6"/>
  <c r="AN16" i="6"/>
  <c r="AO16" i="6"/>
  <c r="AK17" i="6"/>
  <c r="AN17" i="6"/>
  <c r="AO17" i="6"/>
  <c r="AK18" i="6"/>
  <c r="AN18" i="6"/>
  <c r="AO18" i="6"/>
  <c r="AK19" i="6"/>
  <c r="AN19" i="6"/>
  <c r="AO19" i="6"/>
  <c r="AK20" i="6"/>
  <c r="AN20" i="6"/>
  <c r="AO20" i="6"/>
  <c r="AK21" i="6"/>
  <c r="AN21" i="6"/>
  <c r="AO21" i="6"/>
  <c r="AK22" i="6"/>
  <c r="AN22" i="6"/>
  <c r="AO22" i="6"/>
  <c r="AK23" i="6"/>
  <c r="AN23" i="6"/>
  <c r="AO23" i="6"/>
  <c r="X17" i="6"/>
  <c r="Y17" i="6"/>
  <c r="AA17" i="6"/>
  <c r="X18" i="6"/>
  <c r="Y18" i="6"/>
  <c r="AA18" i="6"/>
  <c r="X19" i="6"/>
  <c r="Y19" i="6"/>
  <c r="AA19" i="6"/>
  <c r="X20" i="6"/>
  <c r="Y20" i="6"/>
  <c r="AA20" i="6"/>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12" i="19"/>
  <c r="BB213" i="19"/>
  <c r="BB214" i="19"/>
  <c r="BB215" i="19"/>
  <c r="BB216" i="19"/>
  <c r="BB217" i="19"/>
  <c r="BB218" i="19"/>
  <c r="BB219" i="19"/>
  <c r="BB220" i="19"/>
  <c r="BB221" i="19"/>
  <c r="BB222" i="19"/>
  <c r="BB223" i="19"/>
  <c r="BB224" i="19"/>
  <c r="BB225" i="19"/>
  <c r="BB226" i="19"/>
  <c r="BB227" i="19"/>
  <c r="BB228" i="19"/>
  <c r="BB229" i="19"/>
  <c r="BB230" i="19"/>
  <c r="BB231" i="19"/>
  <c r="BB232" i="19"/>
  <c r="BB233" i="19"/>
  <c r="BB234" i="19"/>
  <c r="BB235" i="19"/>
  <c r="BB236" i="19"/>
  <c r="BB237" i="19"/>
  <c r="BB238" i="19"/>
  <c r="BB239" i="19"/>
  <c r="BB240" i="19"/>
  <c r="BB241" i="19"/>
  <c r="BB242" i="19"/>
  <c r="BB243" i="19"/>
  <c r="BB244" i="19"/>
  <c r="BB245" i="19"/>
  <c r="BB246" i="19"/>
  <c r="BB247" i="19"/>
  <c r="BB248" i="19"/>
  <c r="BB249" i="19"/>
  <c r="BB250" i="19"/>
  <c r="BB251" i="19"/>
  <c r="BB252" i="19"/>
  <c r="BB263" i="19"/>
  <c r="BB264" i="19"/>
  <c r="BB265" i="19"/>
  <c r="BB266" i="19"/>
  <c r="BB267" i="19"/>
  <c r="BB268" i="19"/>
  <c r="BB269" i="19"/>
  <c r="BB270" i="19"/>
  <c r="BB271" i="19"/>
  <c r="BB272" i="19"/>
  <c r="BB273" i="19"/>
  <c r="BB274" i="19"/>
  <c r="BB275" i="19"/>
  <c r="BB276" i="19"/>
  <c r="BB277" i="19"/>
  <c r="BB278" i="19"/>
  <c r="BB279" i="19"/>
  <c r="BB280" i="19"/>
  <c r="BB281" i="19"/>
  <c r="BB282" i="19"/>
  <c r="BB283" i="19"/>
  <c r="BB284" i="19"/>
  <c r="BB285" i="19"/>
  <c r="BB286" i="19"/>
  <c r="BB287" i="19"/>
  <c r="BB288" i="19"/>
  <c r="BB289" i="19"/>
  <c r="BB290" i="19"/>
  <c r="BB291" i="19"/>
  <c r="BB292" i="19"/>
  <c r="BB293" i="19"/>
  <c r="BB294" i="19"/>
  <c r="BB295" i="19"/>
  <c r="BB296" i="19"/>
  <c r="BB297" i="19"/>
  <c r="BB298" i="19"/>
  <c r="BB299" i="19"/>
  <c r="BB300" i="19"/>
  <c r="BB301" i="19"/>
  <c r="BB302" i="19"/>
  <c r="BB313" i="19"/>
  <c r="BB314" i="19"/>
  <c r="BB315" i="19"/>
  <c r="BB316" i="19"/>
  <c r="BB317" i="19"/>
  <c r="BB318" i="19"/>
  <c r="BB319" i="19"/>
  <c r="BB320" i="19"/>
  <c r="BB321" i="19"/>
  <c r="BB322" i="19"/>
  <c r="BB323" i="19"/>
  <c r="BB324" i="19"/>
  <c r="BB325" i="19"/>
  <c r="BB326" i="19"/>
  <c r="BB327" i="19"/>
  <c r="BB328" i="19"/>
  <c r="BB329" i="19"/>
  <c r="BB330" i="19"/>
  <c r="BB331" i="19"/>
  <c r="BB332" i="19"/>
  <c r="BB333" i="19"/>
  <c r="BB334" i="19"/>
  <c r="BB335" i="19"/>
  <c r="BB336" i="19"/>
  <c r="BB337" i="19"/>
  <c r="BB338" i="19"/>
  <c r="BB339" i="19"/>
  <c r="BB340" i="19"/>
  <c r="BB341" i="19"/>
  <c r="BB342" i="19"/>
  <c r="BB343" i="19"/>
  <c r="BB344" i="19"/>
  <c r="BB345" i="19"/>
  <c r="BB346" i="19"/>
  <c r="BB347" i="19"/>
  <c r="BB348" i="19"/>
  <c r="BB349" i="19"/>
  <c r="BB350" i="19"/>
  <c r="BB351" i="19"/>
  <c r="BB352" i="19"/>
  <c r="BB371" i="19"/>
  <c r="BB372" i="19"/>
  <c r="BB373" i="19"/>
  <c r="BB374" i="19"/>
  <c r="BB375" i="19"/>
  <c r="BB376" i="19"/>
  <c r="BB377" i="19"/>
  <c r="BB378" i="19"/>
  <c r="BB379" i="19"/>
  <c r="BB380" i="19"/>
  <c r="BB381" i="19"/>
  <c r="BB382" i="19"/>
  <c r="BB383" i="19"/>
  <c r="BB384" i="19"/>
  <c r="BB385" i="19"/>
  <c r="BB386" i="19"/>
  <c r="BB387" i="19"/>
  <c r="BB388" i="19"/>
  <c r="BB389" i="19"/>
  <c r="BB390" i="19"/>
  <c r="BB391" i="19"/>
  <c r="BB392" i="19"/>
  <c r="BB393" i="19"/>
  <c r="BB394" i="19"/>
  <c r="BB395" i="19"/>
  <c r="BB396" i="19"/>
  <c r="BB397" i="19"/>
  <c r="BB398" i="19"/>
  <c r="BB399" i="19"/>
  <c r="BB400" i="19"/>
  <c r="BB401" i="19"/>
  <c r="BB402" i="19"/>
  <c r="BB16" i="19"/>
  <c r="BB19" i="19"/>
  <c r="BB20" i="19"/>
  <c r="BB21" i="19"/>
  <c r="BB22" i="19"/>
  <c r="BB23" i="19"/>
  <c r="BB24" i="19"/>
  <c r="BB25" i="19"/>
  <c r="BB26" i="19"/>
  <c r="BB27" i="19"/>
  <c r="BB28" i="19"/>
  <c r="BB29" i="19"/>
  <c r="BB30" i="19"/>
  <c r="BB31" i="19"/>
  <c r="BB32" i="19"/>
  <c r="BB33" i="19"/>
  <c r="BB34" i="19"/>
  <c r="BB35" i="19"/>
  <c r="BB36" i="19"/>
  <c r="BB37" i="19"/>
  <c r="BB38" i="19"/>
  <c r="BB39" i="19"/>
  <c r="BB40" i="19"/>
  <c r="BB41" i="19"/>
  <c r="BB42" i="19"/>
  <c r="BB43" i="19"/>
  <c r="BB44" i="19"/>
  <c r="BB45" i="19"/>
  <c r="BB46" i="19"/>
  <c r="BB47" i="19"/>
  <c r="BB48" i="19"/>
  <c r="BB49" i="19"/>
  <c r="BB50" i="19"/>
  <c r="BB51" i="19"/>
  <c r="BB52" i="19"/>
  <c r="BB407" i="19"/>
  <c r="BB408" i="19"/>
  <c r="BB409" i="19"/>
  <c r="BB410" i="19"/>
  <c r="BB411" i="19"/>
  <c r="BB412" i="19"/>
  <c r="BB413" i="19"/>
  <c r="BB414" i="19"/>
  <c r="BB415" i="19"/>
  <c r="BB416" i="19"/>
  <c r="BB417" i="19"/>
  <c r="BB418" i="19"/>
  <c r="BB419" i="19"/>
  <c r="BB420" i="19"/>
  <c r="BB421" i="19"/>
  <c r="BB422" i="19"/>
  <c r="BB423" i="19"/>
  <c r="BB424" i="19"/>
  <c r="BB425" i="19"/>
  <c r="BB426" i="19"/>
  <c r="BB427" i="19"/>
  <c r="BB428" i="19"/>
  <c r="BB429" i="19"/>
  <c r="BB430" i="19"/>
  <c r="BB431" i="19"/>
  <c r="BB432" i="19"/>
  <c r="BB433" i="19"/>
  <c r="BB434" i="19"/>
  <c r="BB435" i="19"/>
  <c r="BB436" i="19"/>
  <c r="BB437" i="19"/>
  <c r="BB438" i="19"/>
  <c r="BB439" i="19"/>
  <c r="BB440" i="19"/>
  <c r="BB441" i="19"/>
  <c r="BB442" i="19"/>
  <c r="BB443" i="19"/>
  <c r="BB444" i="19"/>
  <c r="BB445" i="19"/>
  <c r="BB446" i="19"/>
  <c r="BB447" i="19"/>
  <c r="BB448" i="19"/>
  <c r="BB449" i="19"/>
  <c r="BB450" i="19"/>
  <c r="BB451" i="19"/>
  <c r="BB452" i="19"/>
  <c r="BB457" i="19"/>
  <c r="BB458" i="19"/>
  <c r="BB459" i="19"/>
  <c r="BB460" i="19"/>
  <c r="BB461" i="19"/>
  <c r="BB462" i="19"/>
  <c r="BB463" i="19"/>
  <c r="BB464" i="19"/>
  <c r="BB465" i="19"/>
  <c r="BB466" i="19"/>
  <c r="BB467" i="19"/>
  <c r="BB468" i="19"/>
  <c r="BB469" i="19"/>
  <c r="BB470" i="19"/>
  <c r="BB471" i="19"/>
  <c r="BB472" i="19"/>
  <c r="BA162" i="19"/>
  <c r="BC1" i="19"/>
  <c r="BA454" i="19"/>
  <c r="BA455" i="19"/>
  <c r="BA456" i="19"/>
  <c r="BA457" i="19"/>
  <c r="BA458" i="19"/>
  <c r="BA459" i="19"/>
  <c r="BA460" i="19"/>
  <c r="BA461" i="19"/>
  <c r="BA462" i="19"/>
  <c r="BA463" i="19"/>
  <c r="BA464" i="19"/>
  <c r="BA465" i="19"/>
  <c r="BA466" i="19"/>
  <c r="BA467" i="19"/>
  <c r="BA468" i="19"/>
  <c r="BA469" i="19"/>
  <c r="BA470" i="19"/>
  <c r="BA471" i="19"/>
  <c r="BA472" i="19"/>
  <c r="BA453" i="19"/>
  <c r="BA433" i="19"/>
  <c r="BA434" i="19"/>
  <c r="BA435" i="19"/>
  <c r="BA436" i="19"/>
  <c r="BA437" i="19"/>
  <c r="BA438" i="19"/>
  <c r="BA439" i="19"/>
  <c r="BA440" i="19"/>
  <c r="BA441" i="19"/>
  <c r="BA442" i="19"/>
  <c r="BA443" i="19"/>
  <c r="BA444" i="19"/>
  <c r="BA445" i="19"/>
  <c r="BA446" i="19"/>
  <c r="BA447" i="19"/>
  <c r="BA448" i="19"/>
  <c r="BA449" i="19"/>
  <c r="BA450" i="19"/>
  <c r="BA451" i="19"/>
  <c r="BA452" i="19"/>
  <c r="BA404" i="19"/>
  <c r="BA405" i="19"/>
  <c r="BA406" i="19"/>
  <c r="BA407" i="19"/>
  <c r="BA408" i="19"/>
  <c r="BA409" i="19"/>
  <c r="BA410" i="19"/>
  <c r="BA411" i="19"/>
  <c r="BA412" i="19"/>
  <c r="BA413" i="19"/>
  <c r="BA414" i="19"/>
  <c r="BA415" i="19"/>
  <c r="BA416" i="19"/>
  <c r="BA417" i="19"/>
  <c r="BA418" i="19"/>
  <c r="BA419" i="19"/>
  <c r="BA420" i="19"/>
  <c r="BA421" i="19"/>
  <c r="BA422" i="19"/>
  <c r="BA423" i="19"/>
  <c r="BA424" i="19"/>
  <c r="BA425" i="19"/>
  <c r="BA426" i="19"/>
  <c r="BA427" i="19"/>
  <c r="BA428" i="19"/>
  <c r="BA429" i="19"/>
  <c r="BA430" i="19"/>
  <c r="BA431" i="19"/>
  <c r="BA432" i="19"/>
  <c r="BA403" i="19"/>
  <c r="BA16" i="19"/>
  <c r="BA17" i="19"/>
  <c r="BB17" i="19" s="1"/>
  <c r="BA18" i="19"/>
  <c r="BB18" i="19" s="1"/>
  <c r="BA19" i="19"/>
  <c r="BA20" i="19"/>
  <c r="BA21" i="19"/>
  <c r="BA22" i="19"/>
  <c r="BA23" i="19"/>
  <c r="BA24" i="19"/>
  <c r="BA25" i="19"/>
  <c r="BA26" i="19"/>
  <c r="BA27" i="19"/>
  <c r="BA28" i="19"/>
  <c r="BA29" i="19"/>
  <c r="BA30" i="19"/>
  <c r="BA31" i="19"/>
  <c r="BA32" i="19"/>
  <c r="BA33" i="19"/>
  <c r="BA34" i="19"/>
  <c r="BA35" i="19"/>
  <c r="BA36" i="19"/>
  <c r="BA37" i="19"/>
  <c r="BA38" i="19"/>
  <c r="BA39" i="19"/>
  <c r="BA40" i="19"/>
  <c r="BA41" i="19"/>
  <c r="BA42" i="19"/>
  <c r="BA43" i="19"/>
  <c r="BA44" i="19"/>
  <c r="BA45" i="19"/>
  <c r="BA46" i="19"/>
  <c r="BA47" i="19"/>
  <c r="BA48" i="19"/>
  <c r="BA49" i="19"/>
  <c r="BA50" i="19"/>
  <c r="BA51" i="19"/>
  <c r="BA52" i="19"/>
  <c r="BA4" i="19"/>
  <c r="BA5" i="19"/>
  <c r="BA6" i="19"/>
  <c r="BA7" i="19"/>
  <c r="BA8" i="19"/>
  <c r="BB8" i="19" s="1"/>
  <c r="BA9" i="19"/>
  <c r="BA10" i="19"/>
  <c r="BB10" i="19" s="1"/>
  <c r="BA11" i="19"/>
  <c r="BB11" i="19" s="1"/>
  <c r="BA12" i="19"/>
  <c r="BB12" i="19" s="1"/>
  <c r="BA13" i="19"/>
  <c r="BB13" i="19" s="1"/>
  <c r="BA14" i="19"/>
  <c r="BB14" i="19" s="1"/>
  <c r="BA15" i="19"/>
  <c r="BB15" i="19" s="1"/>
  <c r="BA3" i="19"/>
  <c r="BA374" i="19"/>
  <c r="BA375" i="19"/>
  <c r="BA376" i="19"/>
  <c r="BA377" i="19"/>
  <c r="BA378" i="19"/>
  <c r="BA379" i="19"/>
  <c r="BA380" i="19"/>
  <c r="BA381" i="19"/>
  <c r="BA382" i="19"/>
  <c r="BA383" i="19"/>
  <c r="BA384" i="19"/>
  <c r="BA385" i="19"/>
  <c r="BA386" i="19"/>
  <c r="BA387" i="19"/>
  <c r="BA388" i="19"/>
  <c r="BA389" i="19"/>
  <c r="BA390" i="19"/>
  <c r="BA391" i="19"/>
  <c r="BA392" i="19"/>
  <c r="BA393" i="19"/>
  <c r="BA394" i="19"/>
  <c r="BA395" i="19"/>
  <c r="BA396" i="19"/>
  <c r="BA397" i="19"/>
  <c r="BA398" i="19"/>
  <c r="BA399" i="19"/>
  <c r="BA400" i="19"/>
  <c r="BA401" i="19"/>
  <c r="BA402" i="19"/>
  <c r="BA354" i="19"/>
  <c r="BA355" i="19"/>
  <c r="BA356" i="19"/>
  <c r="BA357" i="19"/>
  <c r="BA358" i="19"/>
  <c r="BA359" i="19"/>
  <c r="BA360" i="19"/>
  <c r="BA361" i="19"/>
  <c r="BA362" i="19"/>
  <c r="BA363" i="19"/>
  <c r="BA364" i="19"/>
  <c r="BA365" i="19"/>
  <c r="BA366" i="19"/>
  <c r="BA367" i="19"/>
  <c r="BA368" i="19"/>
  <c r="BB368" i="19" s="1"/>
  <c r="BA369" i="19"/>
  <c r="BB369" i="19" s="1"/>
  <c r="BA370" i="19"/>
  <c r="BB370" i="19" s="1"/>
  <c r="BA371" i="19"/>
  <c r="BA372" i="19"/>
  <c r="BA373" i="19"/>
  <c r="BA353" i="19"/>
  <c r="BA341" i="19"/>
  <c r="BA342" i="19"/>
  <c r="BA343" i="19"/>
  <c r="BA344" i="19"/>
  <c r="BA345" i="19"/>
  <c r="BA346" i="19"/>
  <c r="BA347" i="19"/>
  <c r="BA348" i="19"/>
  <c r="BA349" i="19"/>
  <c r="BA350" i="19"/>
  <c r="BA351" i="19"/>
  <c r="BA352" i="19"/>
  <c r="BA320" i="19"/>
  <c r="BA321" i="19"/>
  <c r="BA322" i="19"/>
  <c r="BA323" i="19"/>
  <c r="BA324" i="19"/>
  <c r="BA325" i="19"/>
  <c r="BA326" i="19"/>
  <c r="BA327" i="19"/>
  <c r="BA328" i="19"/>
  <c r="BA329" i="19"/>
  <c r="BA330" i="19"/>
  <c r="BA331" i="19"/>
  <c r="BA332" i="19"/>
  <c r="BA333" i="19"/>
  <c r="BA334" i="19"/>
  <c r="BA335" i="19"/>
  <c r="BA336" i="19"/>
  <c r="BA337" i="19"/>
  <c r="BA338" i="19"/>
  <c r="BA339" i="19"/>
  <c r="BA340" i="19"/>
  <c r="BA304" i="19"/>
  <c r="BA305" i="19"/>
  <c r="BA306" i="19"/>
  <c r="BA307" i="19"/>
  <c r="BA308" i="19"/>
  <c r="BA309" i="19"/>
  <c r="BA310" i="19"/>
  <c r="BA311" i="19"/>
  <c r="BA312" i="19"/>
  <c r="BA313" i="19"/>
  <c r="BA314" i="19"/>
  <c r="BA315" i="19"/>
  <c r="BA316" i="19"/>
  <c r="BA317" i="19"/>
  <c r="BA318" i="19"/>
  <c r="BA319" i="19"/>
  <c r="BA303" i="19"/>
  <c r="BA281" i="19"/>
  <c r="BA282" i="19"/>
  <c r="BA283" i="19"/>
  <c r="BA284" i="19"/>
  <c r="BA285" i="19"/>
  <c r="BA286" i="19"/>
  <c r="BA287" i="19"/>
  <c r="BA288" i="19"/>
  <c r="BA289" i="19"/>
  <c r="BA290" i="19"/>
  <c r="BA291" i="19"/>
  <c r="BA292" i="19"/>
  <c r="BA293" i="19"/>
  <c r="BA294" i="19"/>
  <c r="BA295" i="19"/>
  <c r="BA296" i="19"/>
  <c r="BA297" i="19"/>
  <c r="BA298" i="19"/>
  <c r="BA299" i="19"/>
  <c r="BA300" i="19"/>
  <c r="BA301" i="19"/>
  <c r="BA302" i="19"/>
  <c r="BA254" i="19"/>
  <c r="BA255" i="19"/>
  <c r="BA256" i="19"/>
  <c r="BA257" i="19"/>
  <c r="BA258" i="19"/>
  <c r="BA259" i="19"/>
  <c r="BA260" i="19"/>
  <c r="BA261" i="19"/>
  <c r="BA262" i="19"/>
  <c r="BA263" i="19"/>
  <c r="BA264" i="19"/>
  <c r="BA265" i="19"/>
  <c r="BA266" i="19"/>
  <c r="BA267" i="19"/>
  <c r="BA268" i="19"/>
  <c r="BA269" i="19"/>
  <c r="BA270" i="19"/>
  <c r="BA271" i="19"/>
  <c r="BA272" i="19"/>
  <c r="BA273" i="19"/>
  <c r="BA274" i="19"/>
  <c r="BA275" i="19"/>
  <c r="BA276" i="19"/>
  <c r="BA277" i="19"/>
  <c r="BA278" i="19"/>
  <c r="BA279" i="19"/>
  <c r="BA280" i="19"/>
  <c r="BA253" i="19"/>
  <c r="BA235" i="19"/>
  <c r="BA236" i="19"/>
  <c r="BA237" i="19"/>
  <c r="BA238" i="19"/>
  <c r="BA239" i="19"/>
  <c r="BA240" i="19"/>
  <c r="BA241" i="19"/>
  <c r="BA242" i="19"/>
  <c r="BA243" i="19"/>
  <c r="BA244" i="19"/>
  <c r="BA245" i="19"/>
  <c r="BA246" i="19"/>
  <c r="BA247" i="19"/>
  <c r="BA248" i="19"/>
  <c r="BA249" i="19"/>
  <c r="BA250" i="19"/>
  <c r="BA251" i="19"/>
  <c r="BA252" i="19"/>
  <c r="BA204" i="19"/>
  <c r="BA205" i="19"/>
  <c r="BA206" i="19"/>
  <c r="BA207" i="19"/>
  <c r="BA208" i="19"/>
  <c r="BA209" i="19"/>
  <c r="BA210" i="19"/>
  <c r="BA211" i="19"/>
  <c r="BB211" i="19" s="1"/>
  <c r="BA212" i="19"/>
  <c r="BA213" i="19"/>
  <c r="BA214" i="19"/>
  <c r="BA215" i="19"/>
  <c r="BA216" i="19"/>
  <c r="BA217" i="19"/>
  <c r="BA218" i="19"/>
  <c r="BA219" i="19"/>
  <c r="BA220" i="19"/>
  <c r="BA221" i="19"/>
  <c r="BA222" i="19"/>
  <c r="BA223" i="19"/>
  <c r="BA224" i="19"/>
  <c r="BA225" i="19"/>
  <c r="BA226" i="19"/>
  <c r="BA227" i="19"/>
  <c r="BA228" i="19"/>
  <c r="BA229" i="19"/>
  <c r="BA230" i="19"/>
  <c r="BA231" i="19"/>
  <c r="BA232" i="19"/>
  <c r="BA233" i="19"/>
  <c r="BA234" i="19"/>
  <c r="BA203" i="19"/>
  <c r="BA176" i="19"/>
  <c r="BA177" i="19"/>
  <c r="BA178" i="19"/>
  <c r="BA179" i="19"/>
  <c r="BA180" i="19"/>
  <c r="BA181" i="19"/>
  <c r="BA182" i="19"/>
  <c r="BA183" i="19"/>
  <c r="BA184" i="19"/>
  <c r="BA185" i="19"/>
  <c r="BA186" i="19"/>
  <c r="BA187" i="19"/>
  <c r="BA188" i="19"/>
  <c r="BA189" i="19"/>
  <c r="BA190" i="19"/>
  <c r="BA191" i="19"/>
  <c r="BA192" i="19"/>
  <c r="BA193" i="19"/>
  <c r="BA194" i="19"/>
  <c r="BA195" i="19"/>
  <c r="BA196" i="19"/>
  <c r="BA197" i="19"/>
  <c r="BA198" i="19"/>
  <c r="BA199" i="19"/>
  <c r="BA200" i="19"/>
  <c r="BA201" i="19"/>
  <c r="BA202" i="19"/>
  <c r="BA154" i="19"/>
  <c r="BA155" i="19"/>
  <c r="BA156" i="19"/>
  <c r="BA157" i="19"/>
  <c r="BA158" i="19"/>
  <c r="BA159" i="19"/>
  <c r="BA160" i="19"/>
  <c r="BA161" i="19"/>
  <c r="BA163" i="19"/>
  <c r="BA164" i="19"/>
  <c r="BA165" i="19"/>
  <c r="BA166" i="19"/>
  <c r="BA167" i="19"/>
  <c r="BA168" i="19"/>
  <c r="BA169" i="19"/>
  <c r="BA170" i="19"/>
  <c r="BA171" i="19"/>
  <c r="BA172" i="19"/>
  <c r="BA173" i="19"/>
  <c r="BA174" i="19"/>
  <c r="BA175" i="19"/>
  <c r="BA153" i="19"/>
  <c r="BA103" i="19"/>
  <c r="BA104" i="19"/>
  <c r="BA105" i="19"/>
  <c r="BA106" i="19"/>
  <c r="BA107" i="19"/>
  <c r="BA108" i="19"/>
  <c r="BA109" i="19"/>
  <c r="BA110" i="19"/>
  <c r="BA111" i="19"/>
  <c r="BA112" i="19"/>
  <c r="BA113" i="19"/>
  <c r="BA114" i="19"/>
  <c r="BA115" i="19"/>
  <c r="BA116" i="19"/>
  <c r="BA117" i="19"/>
  <c r="BA118" i="19"/>
  <c r="BA119" i="19"/>
  <c r="BA120" i="19"/>
  <c r="BA121" i="19"/>
  <c r="BA122" i="19"/>
  <c r="BA123" i="19"/>
  <c r="BA124" i="19"/>
  <c r="BA125" i="19"/>
  <c r="BA126" i="19"/>
  <c r="BA127" i="19"/>
  <c r="BA128" i="19"/>
  <c r="BA129" i="19"/>
  <c r="BA130" i="19"/>
  <c r="BA131" i="19"/>
  <c r="BA132" i="19"/>
  <c r="BA133" i="19"/>
  <c r="BA134" i="19"/>
  <c r="BA135" i="19"/>
  <c r="BA136" i="19"/>
  <c r="BA137" i="19"/>
  <c r="BA138" i="19"/>
  <c r="BA139" i="19"/>
  <c r="BA140" i="19"/>
  <c r="BA141" i="19"/>
  <c r="BA142" i="19"/>
  <c r="BA143" i="19"/>
  <c r="BA144" i="19"/>
  <c r="BA145" i="19"/>
  <c r="BA146" i="19"/>
  <c r="BA147" i="19"/>
  <c r="BA148" i="19"/>
  <c r="BA149" i="19"/>
  <c r="BA150" i="19"/>
  <c r="BA151" i="19"/>
  <c r="BA152" i="19"/>
  <c r="BA54" i="19"/>
  <c r="BA55" i="19"/>
  <c r="BA56" i="19"/>
  <c r="BA57" i="19"/>
  <c r="BA58" i="19"/>
  <c r="BA59" i="19"/>
  <c r="BA60" i="19"/>
  <c r="BA61" i="19"/>
  <c r="BA62" i="19"/>
  <c r="BA63" i="19"/>
  <c r="BA64" i="19"/>
  <c r="BA65" i="19"/>
  <c r="BA66" i="19"/>
  <c r="BA67" i="19"/>
  <c r="BA68" i="19"/>
  <c r="BA69" i="19"/>
  <c r="BA70" i="19"/>
  <c r="BA71" i="19"/>
  <c r="BA72" i="19"/>
  <c r="BA73" i="19"/>
  <c r="BA74" i="19"/>
  <c r="BA75" i="19"/>
  <c r="BA76" i="19"/>
  <c r="BA77" i="19"/>
  <c r="BA78" i="19"/>
  <c r="BA79" i="19"/>
  <c r="BA80" i="19"/>
  <c r="BA81" i="19"/>
  <c r="BA82" i="19"/>
  <c r="BA83" i="19"/>
  <c r="BA84" i="19"/>
  <c r="BA85" i="19"/>
  <c r="BA86" i="19"/>
  <c r="BA87" i="19"/>
  <c r="BA88" i="19"/>
  <c r="BA89" i="19"/>
  <c r="BA90" i="19"/>
  <c r="BA91" i="19"/>
  <c r="BA92" i="19"/>
  <c r="BA93" i="19"/>
  <c r="BA94" i="19"/>
  <c r="BA95" i="19"/>
  <c r="BA96" i="19"/>
  <c r="BA97" i="19"/>
  <c r="BA98" i="19"/>
  <c r="BA99" i="19"/>
  <c r="BA100" i="19"/>
  <c r="BA101" i="19"/>
  <c r="BA102" i="19"/>
  <c r="BA53" i="19"/>
  <c r="AB22" i="18"/>
  <c r="Q1" i="20"/>
  <c r="R7" i="20"/>
  <c r="R100" i="20"/>
  <c r="R5" i="20"/>
  <c r="R6" i="20"/>
  <c r="R8" i="20"/>
  <c r="R9" i="20"/>
  <c r="R10" i="20"/>
  <c r="R11" i="20"/>
  <c r="R12" i="20"/>
  <c r="R13" i="20"/>
  <c r="R14" i="20"/>
  <c r="R15" i="20"/>
  <c r="R16" i="20"/>
  <c r="R17" i="20"/>
  <c r="R18" i="20"/>
  <c r="R19" i="20"/>
  <c r="R20" i="20"/>
  <c r="R21" i="20"/>
  <c r="R22" i="20"/>
  <c r="R27" i="20"/>
  <c r="R28" i="20"/>
  <c r="R29" i="20"/>
  <c r="R30" i="20"/>
  <c r="R31" i="20"/>
  <c r="R32" i="20"/>
  <c r="R33" i="20"/>
  <c r="R34" i="20"/>
  <c r="R35" i="20"/>
  <c r="R36" i="20"/>
  <c r="R37" i="20"/>
  <c r="R38" i="20"/>
  <c r="R39" i="20"/>
  <c r="R40" i="20"/>
  <c r="R41" i="20"/>
  <c r="R42" i="20"/>
  <c r="R43" i="20"/>
  <c r="R49" i="20"/>
  <c r="R50" i="20"/>
  <c r="R51" i="20"/>
  <c r="R52" i="20"/>
  <c r="R53" i="20"/>
  <c r="R54" i="20"/>
  <c r="R55" i="20"/>
  <c r="R56" i="20"/>
  <c r="R57" i="20"/>
  <c r="R58" i="20"/>
  <c r="R59" i="20"/>
  <c r="R60" i="20"/>
  <c r="R61" i="20"/>
  <c r="R62" i="20"/>
  <c r="R63" i="20"/>
  <c r="R64" i="20"/>
  <c r="R68" i="20"/>
  <c r="R69" i="20"/>
  <c r="R70" i="20"/>
  <c r="R71" i="20"/>
  <c r="R72" i="20"/>
  <c r="R73" i="20"/>
  <c r="R76" i="20"/>
  <c r="R77" i="20"/>
  <c r="R78" i="20"/>
  <c r="R79" i="20"/>
  <c r="R80" i="20"/>
  <c r="R81" i="20"/>
  <c r="R82" i="20"/>
  <c r="R85" i="20"/>
  <c r="R86" i="20"/>
  <c r="R87" i="20"/>
  <c r="R88" i="20"/>
  <c r="R89" i="20"/>
  <c r="R90" i="20"/>
  <c r="R91" i="20"/>
  <c r="R94" i="20"/>
  <c r="R95" i="20"/>
  <c r="R96" i="20"/>
  <c r="R97" i="20"/>
  <c r="R98" i="20"/>
  <c r="R99" i="20"/>
  <c r="AD22" i="18"/>
  <c r="AB50" i="18"/>
  <c r="AD50" i="18" s="1"/>
  <c r="AB51" i="18"/>
  <c r="AD51" i="18" s="1"/>
  <c r="AB52" i="18"/>
  <c r="AD52" i="18" s="1"/>
  <c r="AB53" i="18"/>
  <c r="AD53" i="18" s="1"/>
  <c r="AB54" i="18"/>
  <c r="AD54" i="18" s="1"/>
  <c r="AB55" i="18"/>
  <c r="AD55" i="18" s="1"/>
  <c r="AB56" i="18"/>
  <c r="AD56" i="18" s="1"/>
  <c r="AB57" i="18"/>
  <c r="AD57" i="18" s="1"/>
  <c r="AB58" i="18"/>
  <c r="AD58" i="18" s="1"/>
  <c r="AB59" i="18"/>
  <c r="AD59" i="18" s="1"/>
  <c r="AB60" i="18"/>
  <c r="AD60" i="18" s="1"/>
  <c r="AB61" i="18"/>
  <c r="AD61" i="18" s="1"/>
  <c r="AB62" i="18"/>
  <c r="AD62" i="18" s="1"/>
  <c r="AB63" i="18"/>
  <c r="AD63" i="18" s="1"/>
  <c r="AB64" i="18"/>
  <c r="AD64" i="18" s="1"/>
  <c r="AB65" i="18"/>
  <c r="AD65" i="18" s="1"/>
  <c r="AB66" i="18"/>
  <c r="AD66" i="18" s="1"/>
  <c r="AB67" i="18"/>
  <c r="AD67" i="18" s="1"/>
  <c r="AD49" i="18"/>
  <c r="AD31" i="18"/>
  <c r="AD23" i="18"/>
  <c r="AD24" i="18"/>
  <c r="AD25" i="18"/>
  <c r="AD26" i="18"/>
  <c r="AD27" i="18"/>
  <c r="AD28" i="18"/>
  <c r="AD29" i="18"/>
  <c r="AD30" i="18"/>
  <c r="AB23" i="18"/>
  <c r="AB24" i="18"/>
  <c r="AB25" i="18"/>
  <c r="AB26" i="18"/>
  <c r="AB27" i="18"/>
  <c r="AB28" i="18"/>
  <c r="AB29" i="18"/>
  <c r="AB30" i="18"/>
  <c r="AB31" i="18"/>
  <c r="AB2" i="18"/>
  <c r="BB366" i="19" l="1"/>
  <c r="BB367" i="19"/>
  <c r="R3" i="20"/>
  <c r="BB7" i="19"/>
  <c r="BB456" i="19"/>
  <c r="BB455" i="19"/>
  <c r="BB5" i="19"/>
  <c r="BB9" i="19"/>
  <c r="BB6" i="19"/>
  <c r="BB56" i="19"/>
  <c r="BB357" i="19"/>
  <c r="BB257" i="19"/>
  <c r="BB157" i="19"/>
  <c r="BB404" i="19"/>
  <c r="BB362" i="19"/>
  <c r="BB358" i="19"/>
  <c r="BB354" i="19"/>
  <c r="BB310" i="19"/>
  <c r="BB306" i="19"/>
  <c r="BB262" i="19"/>
  <c r="BB258" i="19"/>
  <c r="BB254" i="19"/>
  <c r="BB210" i="19"/>
  <c r="BB206" i="19"/>
  <c r="BB166" i="19"/>
  <c r="BB162" i="19"/>
  <c r="BB158" i="19"/>
  <c r="BB154" i="19"/>
  <c r="BB106" i="19"/>
  <c r="BB62" i="19"/>
  <c r="BB58" i="19"/>
  <c r="BB54" i="19"/>
  <c r="BB365" i="19"/>
  <c r="BB353" i="19"/>
  <c r="BB305" i="19"/>
  <c r="BB261" i="19"/>
  <c r="BB209" i="19"/>
  <c r="BB161" i="19"/>
  <c r="BB105" i="19"/>
  <c r="BB61" i="19"/>
  <c r="BB53" i="19"/>
  <c r="BB453" i="19"/>
  <c r="BB405" i="19"/>
  <c r="BB3" i="19"/>
  <c r="BB363" i="19"/>
  <c r="BB359" i="19"/>
  <c r="BB355" i="19"/>
  <c r="BB311" i="19"/>
  <c r="BB307" i="19"/>
  <c r="BB303" i="19"/>
  <c r="BB259" i="19"/>
  <c r="BB255" i="19"/>
  <c r="BB207" i="19"/>
  <c r="BB203" i="19"/>
  <c r="BB167" i="19"/>
  <c r="BB163" i="19"/>
  <c r="BB159" i="19"/>
  <c r="BB155" i="19"/>
  <c r="BB107" i="19"/>
  <c r="BB103" i="19"/>
  <c r="BB59" i="19"/>
  <c r="BB55" i="19"/>
  <c r="BB403" i="19"/>
  <c r="BB361" i="19"/>
  <c r="BB309" i="19"/>
  <c r="BB253" i="19"/>
  <c r="BB205" i="19"/>
  <c r="BB165" i="19"/>
  <c r="BB153" i="19"/>
  <c r="BB57" i="19"/>
  <c r="R93" i="20"/>
  <c r="R4" i="20"/>
  <c r="BB454" i="19"/>
  <c r="BB406" i="19"/>
  <c r="BB4" i="19"/>
  <c r="BB364" i="19"/>
  <c r="BB360" i="19"/>
  <c r="BB356" i="19"/>
  <c r="BB312" i="19"/>
  <c r="BB308" i="19"/>
  <c r="BB304" i="19"/>
  <c r="BB260" i="19"/>
  <c r="BB256" i="19"/>
  <c r="BB208" i="19"/>
  <c r="BB204" i="19"/>
  <c r="BB168" i="19"/>
  <c r="BB164" i="19"/>
  <c r="BB160" i="19"/>
  <c r="BB156" i="19"/>
  <c r="BB108" i="19"/>
  <c r="BB104" i="19"/>
  <c r="BB60" i="19"/>
  <c r="R66" i="20"/>
  <c r="R45" i="20"/>
  <c r="R24" i="20"/>
  <c r="R67" i="20"/>
  <c r="I22" i="21"/>
  <c r="I23" i="21"/>
  <c r="I24" i="21"/>
  <c r="I25" i="21"/>
  <c r="E22" i="21"/>
  <c r="E23" i="21"/>
  <c r="E24" i="21"/>
  <c r="E25" i="21"/>
  <c r="B22" i="21"/>
  <c r="B23" i="21"/>
  <c r="B24" i="21"/>
  <c r="B25" i="21"/>
  <c r="I21" i="21"/>
  <c r="E21" i="21"/>
  <c r="B21" i="21"/>
  <c r="B2" i="21"/>
  <c r="B3" i="21"/>
  <c r="F2" i="21"/>
  <c r="F3" i="21"/>
  <c r="I2" i="21"/>
  <c r="I3" i="21"/>
  <c r="L2" i="21"/>
  <c r="L3" i="21"/>
  <c r="O2" i="21"/>
  <c r="O3" i="21"/>
  <c r="R2" i="21"/>
  <c r="R3" i="21"/>
  <c r="V2" i="21"/>
  <c r="V3" i="21"/>
  <c r="C105" i="8"/>
  <c r="D105" i="8"/>
  <c r="E105" i="8"/>
  <c r="F105" i="8"/>
  <c r="H105" i="8"/>
  <c r="I105" i="8"/>
  <c r="C106" i="8"/>
  <c r="D106" i="8"/>
  <c r="E106" i="8"/>
  <c r="F106" i="8"/>
  <c r="H106" i="8"/>
  <c r="I106" i="8"/>
  <c r="C107" i="8"/>
  <c r="D107" i="8"/>
  <c r="E107" i="8"/>
  <c r="F107" i="8"/>
  <c r="H107" i="8"/>
  <c r="I107" i="8"/>
  <c r="C108" i="8"/>
  <c r="D108" i="8"/>
  <c r="E108" i="8"/>
  <c r="F108" i="8"/>
  <c r="H108" i="8"/>
  <c r="I108" i="8"/>
  <c r="I104" i="8"/>
  <c r="H104" i="8"/>
  <c r="F104" i="8"/>
  <c r="E104" i="8"/>
  <c r="D104" i="8"/>
  <c r="C104" i="8"/>
  <c r="C99" i="8"/>
  <c r="D99" i="8"/>
  <c r="E99" i="8"/>
  <c r="F99" i="8"/>
  <c r="H99" i="8"/>
  <c r="I99" i="8"/>
  <c r="C100" i="8"/>
  <c r="D100" i="8"/>
  <c r="E100" i="8"/>
  <c r="F100" i="8"/>
  <c r="H100" i="8"/>
  <c r="I100" i="8"/>
  <c r="C101" i="8"/>
  <c r="D101" i="8"/>
  <c r="E101" i="8"/>
  <c r="F101" i="8"/>
  <c r="H101" i="8"/>
  <c r="I101" i="8"/>
  <c r="C102" i="8"/>
  <c r="D102" i="8"/>
  <c r="E102" i="8"/>
  <c r="F102" i="8"/>
  <c r="H102" i="8"/>
  <c r="I102" i="8"/>
  <c r="I98" i="8"/>
  <c r="H98" i="8"/>
  <c r="F98" i="8"/>
  <c r="E98" i="8"/>
  <c r="D98" i="8"/>
  <c r="C98" i="8"/>
  <c r="C93" i="8"/>
  <c r="D93" i="8"/>
  <c r="E93" i="8"/>
  <c r="F93" i="8"/>
  <c r="H93" i="8"/>
  <c r="I93" i="8"/>
  <c r="C94" i="8"/>
  <c r="D94" i="8"/>
  <c r="E94" i="8"/>
  <c r="F94" i="8"/>
  <c r="H94" i="8"/>
  <c r="I94" i="8"/>
  <c r="C95" i="8"/>
  <c r="D95" i="8"/>
  <c r="E95" i="8"/>
  <c r="F95" i="8"/>
  <c r="H95" i="8"/>
  <c r="I95" i="8"/>
  <c r="C96" i="8"/>
  <c r="D96" i="8"/>
  <c r="E96" i="8"/>
  <c r="F96" i="8"/>
  <c r="H96" i="8"/>
  <c r="I96" i="8"/>
  <c r="I92" i="8"/>
  <c r="H92" i="8"/>
  <c r="F92" i="8"/>
  <c r="E92" i="8"/>
  <c r="D92" i="8"/>
  <c r="C92" i="8"/>
  <c r="C87" i="8"/>
  <c r="D87" i="8"/>
  <c r="E87" i="8"/>
  <c r="F87" i="8"/>
  <c r="H87" i="8"/>
  <c r="I87" i="8"/>
  <c r="C88" i="8"/>
  <c r="D88" i="8"/>
  <c r="E88" i="8"/>
  <c r="F88" i="8"/>
  <c r="H88" i="8"/>
  <c r="I88" i="8"/>
  <c r="C89" i="8"/>
  <c r="D89" i="8"/>
  <c r="E89" i="8"/>
  <c r="F89" i="8"/>
  <c r="H89" i="8"/>
  <c r="I89" i="8"/>
  <c r="C90" i="8"/>
  <c r="D90" i="8"/>
  <c r="E90" i="8"/>
  <c r="F90" i="8"/>
  <c r="H90" i="8"/>
  <c r="I90" i="8"/>
  <c r="I86" i="8"/>
  <c r="H86" i="8"/>
  <c r="F86" i="8"/>
  <c r="E86" i="8"/>
  <c r="D86" i="8"/>
  <c r="C86" i="8"/>
  <c r="C76" i="8"/>
  <c r="D76" i="8"/>
  <c r="E76" i="8"/>
  <c r="F76" i="8"/>
  <c r="H76" i="8"/>
  <c r="I76" i="8"/>
  <c r="C77" i="8"/>
  <c r="D77" i="8"/>
  <c r="E77" i="8"/>
  <c r="F77" i="8"/>
  <c r="H77" i="8"/>
  <c r="I77" i="8"/>
  <c r="C78" i="8"/>
  <c r="D78" i="8"/>
  <c r="E78" i="8"/>
  <c r="F78" i="8"/>
  <c r="H78" i="8"/>
  <c r="I78" i="8"/>
  <c r="C79" i="8"/>
  <c r="D79" i="8"/>
  <c r="E79" i="8"/>
  <c r="F79" i="8"/>
  <c r="H79" i="8"/>
  <c r="I79" i="8"/>
  <c r="C80" i="8"/>
  <c r="D80" i="8"/>
  <c r="E80" i="8"/>
  <c r="F80" i="8"/>
  <c r="H80" i="8"/>
  <c r="I80" i="8"/>
  <c r="C81" i="8"/>
  <c r="D81" i="8"/>
  <c r="E81" i="8"/>
  <c r="F81" i="8"/>
  <c r="H81" i="8"/>
  <c r="I81" i="8"/>
  <c r="C82" i="8"/>
  <c r="D82" i="8"/>
  <c r="E82" i="8"/>
  <c r="F82" i="8"/>
  <c r="H82" i="8"/>
  <c r="I82" i="8"/>
  <c r="C83" i="8"/>
  <c r="D83" i="8"/>
  <c r="E83" i="8"/>
  <c r="F83" i="8"/>
  <c r="H83" i="8"/>
  <c r="I83" i="8"/>
  <c r="C84" i="8"/>
  <c r="D84" i="8"/>
  <c r="E84" i="8"/>
  <c r="F84" i="8"/>
  <c r="H84" i="8"/>
  <c r="I84" i="8"/>
  <c r="I75" i="8"/>
  <c r="H75" i="8"/>
  <c r="F75" i="8"/>
  <c r="E75" i="8"/>
  <c r="D75" i="8"/>
  <c r="C75" i="8"/>
  <c r="C70" i="8"/>
  <c r="D70" i="8"/>
  <c r="E70" i="8"/>
  <c r="F70" i="8"/>
  <c r="H70" i="8"/>
  <c r="I70" i="8"/>
  <c r="C71" i="8"/>
  <c r="D71" i="8"/>
  <c r="E71" i="8"/>
  <c r="F71" i="8"/>
  <c r="H71" i="8"/>
  <c r="I71" i="8"/>
  <c r="C72" i="8"/>
  <c r="D72" i="8"/>
  <c r="E72" i="8"/>
  <c r="F72" i="8"/>
  <c r="H72" i="8"/>
  <c r="I72" i="8"/>
  <c r="C73" i="8"/>
  <c r="D73" i="8"/>
  <c r="E73" i="8"/>
  <c r="F73" i="8"/>
  <c r="H73" i="8"/>
  <c r="I73" i="8"/>
  <c r="I69" i="8"/>
  <c r="H69" i="8"/>
  <c r="F69" i="8"/>
  <c r="E69" i="8"/>
  <c r="D69" i="8"/>
  <c r="C69" i="8"/>
  <c r="C64" i="8"/>
  <c r="D64" i="8"/>
  <c r="E64" i="8"/>
  <c r="F64" i="8"/>
  <c r="H64" i="8"/>
  <c r="I64" i="8"/>
  <c r="C65" i="8"/>
  <c r="D65" i="8"/>
  <c r="E65" i="8"/>
  <c r="F65" i="8"/>
  <c r="H65" i="8"/>
  <c r="I65" i="8"/>
  <c r="C66" i="8"/>
  <c r="D66" i="8"/>
  <c r="E66" i="8"/>
  <c r="F66" i="8"/>
  <c r="H66" i="8"/>
  <c r="I66" i="8"/>
  <c r="C67" i="8"/>
  <c r="D67" i="8"/>
  <c r="E67" i="8"/>
  <c r="F67" i="8"/>
  <c r="H67" i="8"/>
  <c r="I67" i="8"/>
  <c r="I63" i="8"/>
  <c r="H63" i="8"/>
  <c r="F63" i="8"/>
  <c r="E63" i="8"/>
  <c r="D63" i="8"/>
  <c r="C63" i="8"/>
  <c r="C60" i="8"/>
  <c r="D60" i="8"/>
  <c r="E60" i="8"/>
  <c r="F60" i="8"/>
  <c r="H60" i="8"/>
  <c r="I60" i="8"/>
  <c r="C61" i="8"/>
  <c r="D61" i="8"/>
  <c r="E61" i="8"/>
  <c r="F61" i="8"/>
  <c r="H61" i="8"/>
  <c r="I61" i="8"/>
  <c r="I59" i="8"/>
  <c r="H59" i="8"/>
  <c r="F59" i="8"/>
  <c r="E59" i="8"/>
  <c r="D59" i="8"/>
  <c r="C59" i="8"/>
  <c r="C56" i="8"/>
  <c r="D56" i="8"/>
  <c r="E56" i="8"/>
  <c r="F56" i="8"/>
  <c r="H56" i="8"/>
  <c r="I56" i="8"/>
  <c r="C57" i="8"/>
  <c r="D57" i="8"/>
  <c r="E57" i="8"/>
  <c r="F57" i="8"/>
  <c r="H57" i="8"/>
  <c r="I57" i="8"/>
  <c r="I55" i="8"/>
  <c r="H55" i="8"/>
  <c r="F55" i="8"/>
  <c r="E55" i="8"/>
  <c r="D55" i="8"/>
  <c r="C55" i="8"/>
  <c r="C52" i="8"/>
  <c r="D52" i="8"/>
  <c r="E52" i="8"/>
  <c r="F52" i="8"/>
  <c r="H52" i="8"/>
  <c r="I52" i="8"/>
  <c r="C53" i="8"/>
  <c r="D53" i="8"/>
  <c r="E53" i="8"/>
  <c r="F53" i="8"/>
  <c r="H53" i="8"/>
  <c r="I53" i="8"/>
  <c r="I51" i="8"/>
  <c r="H51" i="8"/>
  <c r="F51" i="8"/>
  <c r="E51" i="8"/>
  <c r="D51" i="8"/>
  <c r="C51" i="8"/>
  <c r="D48" i="8"/>
  <c r="E48" i="8"/>
  <c r="F48" i="8"/>
  <c r="H48" i="8"/>
  <c r="I48" i="8"/>
  <c r="C49" i="8"/>
  <c r="D49" i="8"/>
  <c r="E49" i="8"/>
  <c r="F49" i="8"/>
  <c r="H49" i="8"/>
  <c r="I49" i="8"/>
  <c r="I47" i="8"/>
  <c r="H47" i="8"/>
  <c r="F47" i="8"/>
  <c r="E47" i="8"/>
  <c r="D47" i="8"/>
  <c r="C47" i="8"/>
  <c r="C38" i="8"/>
  <c r="D38" i="8"/>
  <c r="E38" i="8"/>
  <c r="F38" i="8"/>
  <c r="H38" i="8"/>
  <c r="I38" i="8"/>
  <c r="C39" i="8"/>
  <c r="D39" i="8"/>
  <c r="E39" i="8"/>
  <c r="F39" i="8"/>
  <c r="H39" i="8"/>
  <c r="I39" i="8"/>
  <c r="C40" i="8"/>
  <c r="D40" i="8"/>
  <c r="E40" i="8"/>
  <c r="F40" i="8"/>
  <c r="H40" i="8"/>
  <c r="I40" i="8"/>
  <c r="C41" i="8"/>
  <c r="D41" i="8"/>
  <c r="E41" i="8"/>
  <c r="F41" i="8"/>
  <c r="H41" i="8"/>
  <c r="I41" i="8"/>
  <c r="C42" i="8"/>
  <c r="D42" i="8"/>
  <c r="E42" i="8"/>
  <c r="F42" i="8"/>
  <c r="H42" i="8"/>
  <c r="I42" i="8"/>
  <c r="C43" i="8"/>
  <c r="D43" i="8"/>
  <c r="E43" i="8"/>
  <c r="F43" i="8"/>
  <c r="H43" i="8"/>
  <c r="I43" i="8"/>
  <c r="C44" i="8"/>
  <c r="D44" i="8"/>
  <c r="E44" i="8"/>
  <c r="F44" i="8"/>
  <c r="H44" i="8"/>
  <c r="I44" i="8"/>
  <c r="C45" i="8"/>
  <c r="D45" i="8"/>
  <c r="E45" i="8"/>
  <c r="F45" i="8"/>
  <c r="H45" i="8"/>
  <c r="I45" i="8"/>
  <c r="C37" i="8"/>
  <c r="D37" i="8"/>
  <c r="E37" i="8"/>
  <c r="F37" i="8"/>
  <c r="H37" i="8"/>
  <c r="I37" i="8"/>
  <c r="I36" i="8"/>
  <c r="H36" i="8"/>
  <c r="F36" i="8"/>
  <c r="E36" i="8"/>
  <c r="D36" i="8"/>
  <c r="C36" i="8"/>
  <c r="D22" i="8"/>
  <c r="E22" i="8"/>
  <c r="F22" i="8"/>
  <c r="H22" i="8"/>
  <c r="I22" i="8"/>
  <c r="D23" i="8"/>
  <c r="E23" i="8"/>
  <c r="F23" i="8"/>
  <c r="H23" i="8"/>
  <c r="I23" i="8"/>
  <c r="D24" i="8"/>
  <c r="E24" i="8"/>
  <c r="F24" i="8"/>
  <c r="H24" i="8"/>
  <c r="I24" i="8"/>
  <c r="D25" i="8"/>
  <c r="E25" i="8"/>
  <c r="F25" i="8"/>
  <c r="H25" i="8"/>
  <c r="I25" i="8"/>
  <c r="D26" i="8"/>
  <c r="E26" i="8"/>
  <c r="F26" i="8"/>
  <c r="H26" i="8"/>
  <c r="I26" i="8"/>
  <c r="D27" i="8"/>
  <c r="E27" i="8"/>
  <c r="F27" i="8"/>
  <c r="H27" i="8"/>
  <c r="I27" i="8"/>
  <c r="D28" i="8"/>
  <c r="E28" i="8"/>
  <c r="F28" i="8"/>
  <c r="H28" i="8"/>
  <c r="I28" i="8"/>
  <c r="D29" i="8"/>
  <c r="E29" i="8"/>
  <c r="F29" i="8"/>
  <c r="H29" i="8"/>
  <c r="I29" i="8"/>
  <c r="D30" i="8"/>
  <c r="E30" i="8"/>
  <c r="F30" i="8"/>
  <c r="H30" i="8"/>
  <c r="I30" i="8"/>
  <c r="D31" i="8"/>
  <c r="E31" i="8"/>
  <c r="F31" i="8"/>
  <c r="H31" i="8"/>
  <c r="I31" i="8"/>
  <c r="D32" i="8"/>
  <c r="E32" i="8"/>
  <c r="F32" i="8"/>
  <c r="H32" i="8"/>
  <c r="I32" i="8"/>
  <c r="D33" i="8"/>
  <c r="E33" i="8"/>
  <c r="F33" i="8"/>
  <c r="H33" i="8"/>
  <c r="I33" i="8"/>
  <c r="D34" i="8"/>
  <c r="E34" i="8"/>
  <c r="F34" i="8"/>
  <c r="H34" i="8"/>
  <c r="I34" i="8"/>
  <c r="D21" i="8"/>
  <c r="E21" i="8"/>
  <c r="F21" i="8"/>
  <c r="H21" i="8"/>
  <c r="I21" i="8"/>
  <c r="I20" i="8"/>
  <c r="H20" i="8"/>
  <c r="F20" i="8"/>
  <c r="E20" i="8"/>
  <c r="D20" i="8"/>
  <c r="C20" i="8"/>
  <c r="C5" i="8"/>
  <c r="C6" i="8"/>
  <c r="C7" i="8"/>
  <c r="C8" i="8"/>
  <c r="C9" i="8"/>
  <c r="C10" i="8"/>
  <c r="E4" i="8"/>
  <c r="F4" i="8"/>
  <c r="H4" i="8"/>
  <c r="I4" i="8"/>
  <c r="D4" i="8"/>
  <c r="H94" i="20"/>
  <c r="G56" i="8" s="1"/>
  <c r="H95" i="20"/>
  <c r="G57" i="8" s="1"/>
  <c r="H96" i="20"/>
  <c r="G98" i="8" s="1"/>
  <c r="H97" i="20"/>
  <c r="G99" i="8" s="1"/>
  <c r="H98" i="20"/>
  <c r="G100" i="8" s="1"/>
  <c r="H99" i="20"/>
  <c r="G101" i="8" s="1"/>
  <c r="H100" i="20"/>
  <c r="G102" i="8" s="1"/>
  <c r="H93" i="20"/>
  <c r="G55" i="8" s="1"/>
  <c r="H85" i="20"/>
  <c r="G52" i="8" s="1"/>
  <c r="H86" i="20"/>
  <c r="G53" i="8" s="1"/>
  <c r="H87" i="20"/>
  <c r="G92" i="8" s="1"/>
  <c r="H88" i="20"/>
  <c r="G93" i="8" s="1"/>
  <c r="H89" i="20"/>
  <c r="G94" i="8" s="1"/>
  <c r="H90" i="20"/>
  <c r="G95" i="8" s="1"/>
  <c r="H91" i="20"/>
  <c r="G96" i="8" s="1"/>
  <c r="H84" i="20"/>
  <c r="G51" i="8" s="1"/>
  <c r="H76" i="20"/>
  <c r="G48" i="8" s="1"/>
  <c r="H77" i="20"/>
  <c r="G49" i="8" s="1"/>
  <c r="H78" i="20"/>
  <c r="G86" i="8" s="1"/>
  <c r="H79" i="20"/>
  <c r="G87" i="8" s="1"/>
  <c r="H80" i="20"/>
  <c r="G88" i="8" s="1"/>
  <c r="H81" i="20"/>
  <c r="G89" i="8" s="1"/>
  <c r="H82" i="20"/>
  <c r="G90" i="8" s="1"/>
  <c r="H75" i="20"/>
  <c r="G47" i="8" s="1"/>
  <c r="H67" i="20"/>
  <c r="G60" i="8" s="1"/>
  <c r="H68" i="20"/>
  <c r="G61" i="8" s="1"/>
  <c r="H69" i="20"/>
  <c r="G104" i="8" s="1"/>
  <c r="H70" i="20"/>
  <c r="G105" i="8" s="1"/>
  <c r="H71" i="20"/>
  <c r="G106" i="8" s="1"/>
  <c r="H72" i="20"/>
  <c r="G107" i="8" s="1"/>
  <c r="H73" i="20"/>
  <c r="G108" i="8" s="1"/>
  <c r="H66" i="20"/>
  <c r="G59" i="8" s="1"/>
  <c r="H46" i="20"/>
  <c r="H47" i="20"/>
  <c r="H48" i="20"/>
  <c r="H49" i="20"/>
  <c r="G40" i="8" s="1"/>
  <c r="H50" i="20"/>
  <c r="G41" i="8" s="1"/>
  <c r="H51" i="20"/>
  <c r="G42" i="8" s="1"/>
  <c r="H52" i="20"/>
  <c r="G43" i="8" s="1"/>
  <c r="H53" i="20"/>
  <c r="G44" i="8" s="1"/>
  <c r="H54" i="20"/>
  <c r="G45" i="8" s="1"/>
  <c r="H55" i="20"/>
  <c r="G75" i="8" s="1"/>
  <c r="H56" i="20"/>
  <c r="G76" i="8" s="1"/>
  <c r="H57" i="20"/>
  <c r="G77" i="8" s="1"/>
  <c r="H58" i="20"/>
  <c r="G78" i="8" s="1"/>
  <c r="H59" i="20"/>
  <c r="G79" i="8" s="1"/>
  <c r="H60" i="20"/>
  <c r="G80" i="8" s="1"/>
  <c r="H61" i="20"/>
  <c r="G81" i="8" s="1"/>
  <c r="H62" i="20"/>
  <c r="G82" i="8" s="1"/>
  <c r="H63" i="20"/>
  <c r="G83" i="8" s="1"/>
  <c r="H64" i="20"/>
  <c r="G84" i="8" s="1"/>
  <c r="G36" i="8"/>
  <c r="G21" i="8"/>
  <c r="H26" i="20"/>
  <c r="H27" i="20"/>
  <c r="G23" i="8" s="1"/>
  <c r="H28" i="20"/>
  <c r="G24" i="8" s="1"/>
  <c r="H29" i="20"/>
  <c r="G25" i="8" s="1"/>
  <c r="H30" i="20"/>
  <c r="G26" i="8" s="1"/>
  <c r="H31" i="20"/>
  <c r="G27" i="8" s="1"/>
  <c r="H32" i="20"/>
  <c r="G28" i="8" s="1"/>
  <c r="H33" i="20"/>
  <c r="G29" i="8" s="1"/>
  <c r="H34" i="20"/>
  <c r="G30" i="8" s="1"/>
  <c r="H35" i="20"/>
  <c r="G31" i="8" s="1"/>
  <c r="H36" i="20"/>
  <c r="G32" i="8" s="1"/>
  <c r="H37" i="20"/>
  <c r="G33" i="8" s="1"/>
  <c r="H38" i="20"/>
  <c r="G34" i="8" s="1"/>
  <c r="H39" i="20"/>
  <c r="G69" i="8" s="1"/>
  <c r="H40" i="20"/>
  <c r="G70" i="8" s="1"/>
  <c r="H41" i="20"/>
  <c r="G71" i="8" s="1"/>
  <c r="H42" i="20"/>
  <c r="G72" i="8" s="1"/>
  <c r="H43" i="20"/>
  <c r="G73" i="8" s="1"/>
  <c r="G20" i="8"/>
  <c r="H5" i="20"/>
  <c r="G6" i="8" s="1"/>
  <c r="H6" i="20"/>
  <c r="G7" i="8" s="1"/>
  <c r="H7" i="20"/>
  <c r="G8" i="8" s="1"/>
  <c r="H8" i="20"/>
  <c r="G9" i="8" s="1"/>
  <c r="H9" i="20"/>
  <c r="G10" i="8" s="1"/>
  <c r="H10" i="20"/>
  <c r="G11" i="8" s="1"/>
  <c r="H11" i="20"/>
  <c r="G12" i="8" s="1"/>
  <c r="H12" i="20"/>
  <c r="G13" i="8" s="1"/>
  <c r="H13" i="20"/>
  <c r="G14" i="8" s="1"/>
  <c r="H14" i="20"/>
  <c r="G15" i="8" s="1"/>
  <c r="H15" i="20"/>
  <c r="G16" i="8" s="1"/>
  <c r="H16" i="20"/>
  <c r="G17" i="8" s="1"/>
  <c r="H17" i="20"/>
  <c r="G18" i="8" s="1"/>
  <c r="H18" i="20"/>
  <c r="G63" i="8" s="1"/>
  <c r="H19" i="20"/>
  <c r="G64" i="8" s="1"/>
  <c r="H20" i="20"/>
  <c r="G65" i="8" s="1"/>
  <c r="H21" i="20"/>
  <c r="G66" i="8" s="1"/>
  <c r="H22" i="20"/>
  <c r="G67" i="8" s="1"/>
  <c r="G4" i="8"/>
  <c r="C4" i="8"/>
  <c r="B22" i="6"/>
  <c r="I23" i="20"/>
  <c r="AI33" i="6" s="1"/>
  <c r="X33" i="6"/>
  <c r="B23" i="6"/>
  <c r="Z51" i="18"/>
  <c r="A35" i="6" s="1"/>
  <c r="Z52" i="18"/>
  <c r="A36" i="6" s="1"/>
  <c r="Z53" i="18"/>
  <c r="A37" i="6" s="1"/>
  <c r="Z54" i="18"/>
  <c r="A38" i="6" s="1"/>
  <c r="Z55" i="18"/>
  <c r="A39" i="6" s="1"/>
  <c r="Z50" i="18"/>
  <c r="A34" i="6" s="1"/>
  <c r="Z49" i="18"/>
  <c r="I22" i="6"/>
  <c r="A57" i="19"/>
  <c r="A54" i="19"/>
  <c r="A55" i="19"/>
  <c r="A56"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D104" i="19" s="1"/>
  <c r="A105" i="19"/>
  <c r="D105" i="19" s="1"/>
  <c r="A106" i="19"/>
  <c r="D106" i="19" s="1"/>
  <c r="A107" i="19"/>
  <c r="D107" i="19" s="1"/>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D153" i="19" s="1"/>
  <c r="A154" i="19"/>
  <c r="D154" i="19" s="1"/>
  <c r="A155" i="19"/>
  <c r="D155" i="19" s="1"/>
  <c r="A156" i="19"/>
  <c r="D156" i="19" s="1"/>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B257" i="19" s="1"/>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D303" i="19" s="1"/>
  <c r="A304" i="19"/>
  <c r="D304" i="19" s="1"/>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D353" i="19" s="1"/>
  <c r="A354" i="19"/>
  <c r="D354" i="19" s="1"/>
  <c r="A355" i="19"/>
  <c r="D355" i="19" s="1"/>
  <c r="A356" i="19"/>
  <c r="D356" i="19" s="1"/>
  <c r="A357" i="19"/>
  <c r="D357" i="19" s="1"/>
  <c r="A358" i="19"/>
  <c r="D358" i="19" s="1"/>
  <c r="A359" i="19"/>
  <c r="D359" i="19" s="1"/>
  <c r="A360" i="19"/>
  <c r="D360" i="19" s="1"/>
  <c r="A361" i="19"/>
  <c r="D361" i="19" s="1"/>
  <c r="A362" i="19"/>
  <c r="D362" i="19" s="1"/>
  <c r="A363" i="19"/>
  <c r="D363" i="19" s="1"/>
  <c r="A364" i="19"/>
  <c r="D364" i="19" s="1"/>
  <c r="A365" i="19"/>
  <c r="D365" i="19" s="1"/>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3" i="19"/>
  <c r="A4" i="19"/>
  <c r="A5" i="19"/>
  <c r="A6" i="19"/>
  <c r="D6" i="19" s="1"/>
  <c r="A7" i="19"/>
  <c r="D7" i="19" s="1"/>
  <c r="A8" i="19"/>
  <c r="A9" i="19"/>
  <c r="A10" i="19"/>
  <c r="A11" i="19"/>
  <c r="B11" i="19" s="1"/>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53" i="19"/>
  <c r="C53" i="19" s="1"/>
  <c r="B160" i="19" l="1"/>
  <c r="C160" i="19"/>
  <c r="C451" i="19"/>
  <c r="D451" i="19"/>
  <c r="B451" i="19"/>
  <c r="C443" i="19"/>
  <c r="D443" i="19"/>
  <c r="B443" i="19"/>
  <c r="C435" i="19"/>
  <c r="D435" i="19"/>
  <c r="B435" i="19"/>
  <c r="C427" i="19"/>
  <c r="D427" i="19"/>
  <c r="B427" i="19"/>
  <c r="C419" i="19"/>
  <c r="D419" i="19"/>
  <c r="B419" i="19"/>
  <c r="C411" i="19"/>
  <c r="D411" i="19"/>
  <c r="B411" i="19"/>
  <c r="C403" i="19"/>
  <c r="D403" i="19"/>
  <c r="B403" i="19"/>
  <c r="C45" i="19"/>
  <c r="D45" i="19"/>
  <c r="B45" i="19"/>
  <c r="C37" i="19"/>
  <c r="D37" i="19"/>
  <c r="B37" i="19"/>
  <c r="C29" i="19"/>
  <c r="D29" i="19"/>
  <c r="B29" i="19"/>
  <c r="C21" i="19"/>
  <c r="D21" i="19"/>
  <c r="B21" i="19"/>
  <c r="C13" i="19"/>
  <c r="D13" i="19"/>
  <c r="C5" i="19"/>
  <c r="D5" i="19"/>
  <c r="D397" i="19"/>
  <c r="B397" i="19"/>
  <c r="D389" i="19"/>
  <c r="B389" i="19"/>
  <c r="D381" i="19"/>
  <c r="B381" i="19"/>
  <c r="D373" i="19"/>
  <c r="B373" i="19"/>
  <c r="D369" i="19"/>
  <c r="B369" i="19"/>
  <c r="D345" i="19"/>
  <c r="B345" i="19"/>
  <c r="D337" i="19"/>
  <c r="B337" i="19"/>
  <c r="D329" i="19"/>
  <c r="B329" i="19"/>
  <c r="D317" i="19"/>
  <c r="B317" i="19"/>
  <c r="C309" i="19"/>
  <c r="D309" i="19"/>
  <c r="B309" i="19"/>
  <c r="C301" i="19"/>
  <c r="D301" i="19"/>
  <c r="B301" i="19"/>
  <c r="C293" i="19"/>
  <c r="D293" i="19"/>
  <c r="B293" i="19"/>
  <c r="C285" i="19"/>
  <c r="D285" i="19"/>
  <c r="B285" i="19"/>
  <c r="C277" i="19"/>
  <c r="D277" i="19"/>
  <c r="B277" i="19"/>
  <c r="C269" i="19"/>
  <c r="D269" i="19"/>
  <c r="B269" i="19"/>
  <c r="C261" i="19"/>
  <c r="D261" i="19"/>
  <c r="B261" i="19"/>
  <c r="C253" i="19"/>
  <c r="D245" i="19"/>
  <c r="B245" i="19"/>
  <c r="D237" i="19"/>
  <c r="B237" i="19"/>
  <c r="D229" i="19"/>
  <c r="B229" i="19"/>
  <c r="D221" i="19"/>
  <c r="B221" i="19"/>
  <c r="D213" i="19"/>
  <c r="B213" i="19"/>
  <c r="C205" i="19"/>
  <c r="D205" i="19"/>
  <c r="D197" i="19"/>
  <c r="B197" i="19"/>
  <c r="D189" i="19"/>
  <c r="B189" i="19"/>
  <c r="D177" i="19"/>
  <c r="B177" i="19"/>
  <c r="D145" i="19"/>
  <c r="B145" i="19"/>
  <c r="D133" i="19"/>
  <c r="B133" i="19"/>
  <c r="C97" i="19"/>
  <c r="D97" i="19"/>
  <c r="B97" i="19"/>
  <c r="C93" i="19"/>
  <c r="D93" i="19"/>
  <c r="B93" i="19"/>
  <c r="C85" i="19"/>
  <c r="D85" i="19"/>
  <c r="B85" i="19"/>
  <c r="C77" i="19"/>
  <c r="D77" i="19"/>
  <c r="B77" i="19"/>
  <c r="C73" i="19"/>
  <c r="D73" i="19"/>
  <c r="B73" i="19"/>
  <c r="C65" i="19"/>
  <c r="D65" i="19"/>
  <c r="B65" i="19"/>
  <c r="C61" i="19"/>
  <c r="D61" i="19"/>
  <c r="B61" i="19"/>
  <c r="C56" i="19"/>
  <c r="D56" i="19"/>
  <c r="C446" i="19"/>
  <c r="D446" i="19"/>
  <c r="B446" i="19"/>
  <c r="C438" i="19"/>
  <c r="D438" i="19"/>
  <c r="B438" i="19"/>
  <c r="C430" i="19"/>
  <c r="D430" i="19"/>
  <c r="B430" i="19"/>
  <c r="C422" i="19"/>
  <c r="D422" i="19"/>
  <c r="B422" i="19"/>
  <c r="C414" i="19"/>
  <c r="D414" i="19"/>
  <c r="B414" i="19"/>
  <c r="C406" i="19"/>
  <c r="D406" i="19"/>
  <c r="B406" i="19"/>
  <c r="C48" i="19"/>
  <c r="D48" i="19"/>
  <c r="B48" i="19"/>
  <c r="C40" i="19"/>
  <c r="D40" i="19"/>
  <c r="B40" i="19"/>
  <c r="C32" i="19"/>
  <c r="D32" i="19"/>
  <c r="B32" i="19"/>
  <c r="C24" i="19"/>
  <c r="D24" i="19"/>
  <c r="B24" i="19"/>
  <c r="C16" i="19"/>
  <c r="D16" i="19"/>
  <c r="D8" i="19"/>
  <c r="D400" i="19"/>
  <c r="B400" i="19"/>
  <c r="D392" i="19"/>
  <c r="B392" i="19"/>
  <c r="D384" i="19"/>
  <c r="B384" i="19"/>
  <c r="D380" i="19"/>
  <c r="B380" i="19"/>
  <c r="D376" i="19"/>
  <c r="B376" i="19"/>
  <c r="D372" i="19"/>
  <c r="B372" i="19"/>
  <c r="D368" i="19"/>
  <c r="D352" i="19"/>
  <c r="B352" i="19"/>
  <c r="D344" i="19"/>
  <c r="B344" i="19"/>
  <c r="D332" i="19"/>
  <c r="B332" i="19"/>
  <c r="C296" i="19"/>
  <c r="D296" i="19"/>
  <c r="B296" i="19"/>
  <c r="C288" i="19"/>
  <c r="D288" i="19"/>
  <c r="B288" i="19"/>
  <c r="C280" i="19"/>
  <c r="D280" i="19"/>
  <c r="B280" i="19"/>
  <c r="C272" i="19"/>
  <c r="D272" i="19"/>
  <c r="B272" i="19"/>
  <c r="C264" i="19"/>
  <c r="D264" i="19"/>
  <c r="B264" i="19"/>
  <c r="C256" i="19"/>
  <c r="D256" i="19"/>
  <c r="D248" i="19"/>
  <c r="B248" i="19"/>
  <c r="D240" i="19"/>
  <c r="B240" i="19"/>
  <c r="D232" i="19"/>
  <c r="B232" i="19"/>
  <c r="D224" i="19"/>
  <c r="B224" i="19"/>
  <c r="D216" i="19"/>
  <c r="B216" i="19"/>
  <c r="C208" i="19"/>
  <c r="D208" i="19"/>
  <c r="D200" i="19"/>
  <c r="B200" i="19"/>
  <c r="D192" i="19"/>
  <c r="B192" i="19"/>
  <c r="D184" i="19"/>
  <c r="B184" i="19"/>
  <c r="D180" i="19"/>
  <c r="B180" i="19"/>
  <c r="D172" i="19"/>
  <c r="B172" i="19"/>
  <c r="C168" i="19"/>
  <c r="D168" i="19"/>
  <c r="B168" i="19"/>
  <c r="C164" i="19"/>
  <c r="D164" i="19"/>
  <c r="B164" i="19"/>
  <c r="D160" i="19"/>
  <c r="D152" i="19"/>
  <c r="B152" i="19"/>
  <c r="D144" i="19"/>
  <c r="B144" i="19"/>
  <c r="D136" i="19"/>
  <c r="B136" i="19"/>
  <c r="D132" i="19"/>
  <c r="B132" i="19"/>
  <c r="D124" i="19"/>
  <c r="B124" i="19"/>
  <c r="D120" i="19"/>
  <c r="B120" i="19"/>
  <c r="D116" i="19"/>
  <c r="B116" i="19"/>
  <c r="D112" i="19"/>
  <c r="B112" i="19"/>
  <c r="C108" i="19"/>
  <c r="D108" i="19"/>
  <c r="B108" i="19"/>
  <c r="D100" i="19"/>
  <c r="B100" i="19"/>
  <c r="D92" i="19"/>
  <c r="B92" i="19"/>
  <c r="D84" i="19"/>
  <c r="B84" i="19"/>
  <c r="D76" i="19"/>
  <c r="B76" i="19"/>
  <c r="D68" i="19"/>
  <c r="B68" i="19"/>
  <c r="C64" i="19"/>
  <c r="D64" i="19"/>
  <c r="B64" i="19"/>
  <c r="C55" i="19"/>
  <c r="C449" i="19"/>
  <c r="D449" i="19"/>
  <c r="B449" i="19"/>
  <c r="C441" i="19"/>
  <c r="D441" i="19"/>
  <c r="B441" i="19"/>
  <c r="C429" i="19"/>
  <c r="D429" i="19"/>
  <c r="B429" i="19"/>
  <c r="C421" i="19"/>
  <c r="D421" i="19"/>
  <c r="B421" i="19"/>
  <c r="C413" i="19"/>
  <c r="D413" i="19"/>
  <c r="B413" i="19"/>
  <c r="C405" i="19"/>
  <c r="D405" i="19"/>
  <c r="B405" i="19"/>
  <c r="C47" i="19"/>
  <c r="D47" i="19"/>
  <c r="B47" i="19"/>
  <c r="C39" i="19"/>
  <c r="D39" i="19"/>
  <c r="B39" i="19"/>
  <c r="C27" i="19"/>
  <c r="D27" i="19"/>
  <c r="B27" i="19"/>
  <c r="C19" i="19"/>
  <c r="D19" i="19"/>
  <c r="B19" i="19"/>
  <c r="C399" i="19"/>
  <c r="D399" i="19"/>
  <c r="B399" i="19"/>
  <c r="C395" i="19"/>
  <c r="D395" i="19"/>
  <c r="B395" i="19"/>
  <c r="C391" i="19"/>
  <c r="D391" i="19"/>
  <c r="B391" i="19"/>
  <c r="C387" i="19"/>
  <c r="D387" i="19"/>
  <c r="B387" i="19"/>
  <c r="C383" i="19"/>
  <c r="D383" i="19"/>
  <c r="B383" i="19"/>
  <c r="C379" i="19"/>
  <c r="D379" i="19"/>
  <c r="B379" i="19"/>
  <c r="C375" i="19"/>
  <c r="D375" i="19"/>
  <c r="B375" i="19"/>
  <c r="C371" i="19"/>
  <c r="D371" i="19"/>
  <c r="B371" i="19"/>
  <c r="D367" i="19"/>
  <c r="C351" i="19"/>
  <c r="D351" i="19"/>
  <c r="B351" i="19"/>
  <c r="C347" i="19"/>
  <c r="D347" i="19"/>
  <c r="B347" i="19"/>
  <c r="C343" i="19"/>
  <c r="D343" i="19"/>
  <c r="B343" i="19"/>
  <c r="C339" i="19"/>
  <c r="D339" i="19"/>
  <c r="B339" i="19"/>
  <c r="C335" i="19"/>
  <c r="D335" i="19"/>
  <c r="B335" i="19"/>
  <c r="C331" i="19"/>
  <c r="D331" i="19"/>
  <c r="B331" i="19"/>
  <c r="C327" i="19"/>
  <c r="D327" i="19"/>
  <c r="B327" i="19"/>
  <c r="C323" i="19"/>
  <c r="D323" i="19"/>
  <c r="B323" i="19"/>
  <c r="C319" i="19"/>
  <c r="D319" i="19"/>
  <c r="B319" i="19"/>
  <c r="C315" i="19"/>
  <c r="D315" i="19"/>
  <c r="B315" i="19"/>
  <c r="C311" i="19"/>
  <c r="D311" i="19"/>
  <c r="B311" i="19"/>
  <c r="C307" i="19"/>
  <c r="D307" i="19"/>
  <c r="C299" i="19"/>
  <c r="D299" i="19"/>
  <c r="B299" i="19"/>
  <c r="C295" i="19"/>
  <c r="D295" i="19"/>
  <c r="B295" i="19"/>
  <c r="C291" i="19"/>
  <c r="D291" i="19"/>
  <c r="B291" i="19"/>
  <c r="C287" i="19"/>
  <c r="D287" i="19"/>
  <c r="B287" i="19"/>
  <c r="C283" i="19"/>
  <c r="D283" i="19"/>
  <c r="B283" i="19"/>
  <c r="C279" i="19"/>
  <c r="D279" i="19"/>
  <c r="B279" i="19"/>
  <c r="C275" i="19"/>
  <c r="D275" i="19"/>
  <c r="B275" i="19"/>
  <c r="C271" i="19"/>
  <c r="D271" i="19"/>
  <c r="B271" i="19"/>
  <c r="C267" i="19"/>
  <c r="D267" i="19"/>
  <c r="B267" i="19"/>
  <c r="C263" i="19"/>
  <c r="D263" i="19"/>
  <c r="B263" i="19"/>
  <c r="C259" i="19"/>
  <c r="D259" i="19"/>
  <c r="B259" i="19"/>
  <c r="D255" i="19"/>
  <c r="C251" i="19"/>
  <c r="D251" i="19"/>
  <c r="B251" i="19"/>
  <c r="C247" i="19"/>
  <c r="D247" i="19"/>
  <c r="B247" i="19"/>
  <c r="C243" i="19"/>
  <c r="D243" i="19"/>
  <c r="B243" i="19"/>
  <c r="C239" i="19"/>
  <c r="D239" i="19"/>
  <c r="B239" i="19"/>
  <c r="C235" i="19"/>
  <c r="D235" i="19"/>
  <c r="B235" i="19"/>
  <c r="C231" i="19"/>
  <c r="D231" i="19"/>
  <c r="B231" i="19"/>
  <c r="C227" i="19"/>
  <c r="D227" i="19"/>
  <c r="B227" i="19"/>
  <c r="C223" i="19"/>
  <c r="D223" i="19"/>
  <c r="B223" i="19"/>
  <c r="C219" i="19"/>
  <c r="D219" i="19"/>
  <c r="B219" i="19"/>
  <c r="C215" i="19"/>
  <c r="D215" i="19"/>
  <c r="B215" i="19"/>
  <c r="C211" i="19"/>
  <c r="D211" i="19"/>
  <c r="C203" i="19"/>
  <c r="D203" i="19"/>
  <c r="C199" i="19"/>
  <c r="D199" i="19"/>
  <c r="B199" i="19"/>
  <c r="C195" i="19"/>
  <c r="D195" i="19"/>
  <c r="B195" i="19"/>
  <c r="C191" i="19"/>
  <c r="D191" i="19"/>
  <c r="B191" i="19"/>
  <c r="C187" i="19"/>
  <c r="D187" i="19"/>
  <c r="B187" i="19"/>
  <c r="C183" i="19"/>
  <c r="D183" i="19"/>
  <c r="B183" i="19"/>
  <c r="C179" i="19"/>
  <c r="D179" i="19"/>
  <c r="B179" i="19"/>
  <c r="C175" i="19"/>
  <c r="D175" i="19"/>
  <c r="B175" i="19"/>
  <c r="C171" i="19"/>
  <c r="D171" i="19"/>
  <c r="B171" i="19"/>
  <c r="C167" i="19"/>
  <c r="D167" i="19"/>
  <c r="B167" i="19"/>
  <c r="C163" i="19"/>
  <c r="D163" i="19"/>
  <c r="B163" i="19"/>
  <c r="C159" i="19"/>
  <c r="D159" i="19"/>
  <c r="D151" i="19"/>
  <c r="B151" i="19"/>
  <c r="D147" i="19"/>
  <c r="B147" i="19"/>
  <c r="D143" i="19"/>
  <c r="B143" i="19"/>
  <c r="D139" i="19"/>
  <c r="B139" i="19"/>
  <c r="D135" i="19"/>
  <c r="B135" i="19"/>
  <c r="D131" i="19"/>
  <c r="B131" i="19"/>
  <c r="D127" i="19"/>
  <c r="B127" i="19"/>
  <c r="D123" i="19"/>
  <c r="B123" i="19"/>
  <c r="D119" i="19"/>
  <c r="B119" i="19"/>
  <c r="D115" i="19"/>
  <c r="B115" i="19"/>
  <c r="D111" i="19"/>
  <c r="B111" i="19"/>
  <c r="D99" i="19"/>
  <c r="B99" i="19"/>
  <c r="D95" i="19"/>
  <c r="B95" i="19"/>
  <c r="D91" i="19"/>
  <c r="B91" i="19"/>
  <c r="D87" i="19"/>
  <c r="B87" i="19"/>
  <c r="D83" i="19"/>
  <c r="B83" i="19"/>
  <c r="D79" i="19"/>
  <c r="B79" i="19"/>
  <c r="D75" i="19"/>
  <c r="B75" i="19"/>
  <c r="D71" i="19"/>
  <c r="B71" i="19"/>
  <c r="D67" i="19"/>
  <c r="B67" i="19"/>
  <c r="D63" i="19"/>
  <c r="B63" i="19"/>
  <c r="C59" i="19"/>
  <c r="D59" i="19"/>
  <c r="B59" i="19"/>
  <c r="C447" i="19"/>
  <c r="D447" i="19"/>
  <c r="B447" i="19"/>
  <c r="C439" i="19"/>
  <c r="D439" i="19"/>
  <c r="B439" i="19"/>
  <c r="C431" i="19"/>
  <c r="D431" i="19"/>
  <c r="B431" i="19"/>
  <c r="C423" i="19"/>
  <c r="D423" i="19"/>
  <c r="B423" i="19"/>
  <c r="C415" i="19"/>
  <c r="D415" i="19"/>
  <c r="B415" i="19"/>
  <c r="C407" i="19"/>
  <c r="D407" i="19"/>
  <c r="B407" i="19"/>
  <c r="C49" i="19"/>
  <c r="D49" i="19"/>
  <c r="B49" i="19"/>
  <c r="C41" i="19"/>
  <c r="D41" i="19"/>
  <c r="B41" i="19"/>
  <c r="C33" i="19"/>
  <c r="D33" i="19"/>
  <c r="B33" i="19"/>
  <c r="C25" i="19"/>
  <c r="D25" i="19"/>
  <c r="B25" i="19"/>
  <c r="C17" i="19"/>
  <c r="D17" i="19"/>
  <c r="D9" i="19"/>
  <c r="D401" i="19"/>
  <c r="B401" i="19"/>
  <c r="D393" i="19"/>
  <c r="B393" i="19"/>
  <c r="D385" i="19"/>
  <c r="B385" i="19"/>
  <c r="D377" i="19"/>
  <c r="B377" i="19"/>
  <c r="D349" i="19"/>
  <c r="B349" i="19"/>
  <c r="D341" i="19"/>
  <c r="B341" i="19"/>
  <c r="D333" i="19"/>
  <c r="B333" i="19"/>
  <c r="D325" i="19"/>
  <c r="B325" i="19"/>
  <c r="D321" i="19"/>
  <c r="B321" i="19"/>
  <c r="D313" i="19"/>
  <c r="B313" i="19"/>
  <c r="C297" i="19"/>
  <c r="D297" i="19"/>
  <c r="B297" i="19"/>
  <c r="C289" i="19"/>
  <c r="D289" i="19"/>
  <c r="B289" i="19"/>
  <c r="C281" i="19"/>
  <c r="D281" i="19"/>
  <c r="B281" i="19"/>
  <c r="C273" i="19"/>
  <c r="D273" i="19"/>
  <c r="B273" i="19"/>
  <c r="C265" i="19"/>
  <c r="D265" i="19"/>
  <c r="B265" i="19"/>
  <c r="C257" i="19"/>
  <c r="D257" i="19"/>
  <c r="D249" i="19"/>
  <c r="B249" i="19"/>
  <c r="D241" i="19"/>
  <c r="B241" i="19"/>
  <c r="D233" i="19"/>
  <c r="B233" i="19"/>
  <c r="D225" i="19"/>
  <c r="B225" i="19"/>
  <c r="D217" i="19"/>
  <c r="B217" i="19"/>
  <c r="C209" i="19"/>
  <c r="D209" i="19"/>
  <c r="D201" i="19"/>
  <c r="B201" i="19"/>
  <c r="D193" i="19"/>
  <c r="B193" i="19"/>
  <c r="D185" i="19"/>
  <c r="B185" i="19"/>
  <c r="D181" i="19"/>
  <c r="B181" i="19"/>
  <c r="D173" i="19"/>
  <c r="B173" i="19"/>
  <c r="D169" i="19"/>
  <c r="B169" i="19"/>
  <c r="C165" i="19"/>
  <c r="D165" i="19"/>
  <c r="B165" i="19"/>
  <c r="C161" i="19"/>
  <c r="D161" i="19"/>
  <c r="B161" i="19"/>
  <c r="C157" i="19"/>
  <c r="D157" i="19"/>
  <c r="D149" i="19"/>
  <c r="B149" i="19"/>
  <c r="D141" i="19"/>
  <c r="B141" i="19"/>
  <c r="D137" i="19"/>
  <c r="B137" i="19"/>
  <c r="D129" i="19"/>
  <c r="B129" i="19"/>
  <c r="D125" i="19"/>
  <c r="B125" i="19"/>
  <c r="D121" i="19"/>
  <c r="B121" i="19"/>
  <c r="D117" i="19"/>
  <c r="B117" i="19"/>
  <c r="D113" i="19"/>
  <c r="B113" i="19"/>
  <c r="D109" i="19"/>
  <c r="B109" i="19"/>
  <c r="C101" i="19"/>
  <c r="D101" i="19"/>
  <c r="B101" i="19"/>
  <c r="C89" i="19"/>
  <c r="D89" i="19"/>
  <c r="B89" i="19"/>
  <c r="C81" i="19"/>
  <c r="D81" i="19"/>
  <c r="B81" i="19"/>
  <c r="C69" i="19"/>
  <c r="D69" i="19"/>
  <c r="B69" i="19"/>
  <c r="C450" i="19"/>
  <c r="D450" i="19"/>
  <c r="B450" i="19"/>
  <c r="C442" i="19"/>
  <c r="D442" i="19"/>
  <c r="B442" i="19"/>
  <c r="C434" i="19"/>
  <c r="D434" i="19"/>
  <c r="B434" i="19"/>
  <c r="C426" i="19"/>
  <c r="D426" i="19"/>
  <c r="B426" i="19"/>
  <c r="C418" i="19"/>
  <c r="D418" i="19"/>
  <c r="B418" i="19"/>
  <c r="C410" i="19"/>
  <c r="D410" i="19"/>
  <c r="B410" i="19"/>
  <c r="C52" i="19"/>
  <c r="D52" i="19"/>
  <c r="B52" i="19"/>
  <c r="C44" i="19"/>
  <c r="D44" i="19"/>
  <c r="B44" i="19"/>
  <c r="C36" i="19"/>
  <c r="D36" i="19"/>
  <c r="B36" i="19"/>
  <c r="C28" i="19"/>
  <c r="D28" i="19"/>
  <c r="B28" i="19"/>
  <c r="C20" i="19"/>
  <c r="D20" i="19"/>
  <c r="B20" i="19"/>
  <c r="C12" i="19"/>
  <c r="D12" i="19"/>
  <c r="D396" i="19"/>
  <c r="B396" i="19"/>
  <c r="D388" i="19"/>
  <c r="B388" i="19"/>
  <c r="D348" i="19"/>
  <c r="B348" i="19"/>
  <c r="D340" i="19"/>
  <c r="B340" i="19"/>
  <c r="D336" i="19"/>
  <c r="B336" i="19"/>
  <c r="D328" i="19"/>
  <c r="B328" i="19"/>
  <c r="D324" i="19"/>
  <c r="B324" i="19"/>
  <c r="D320" i="19"/>
  <c r="B320" i="19"/>
  <c r="D316" i="19"/>
  <c r="B316" i="19"/>
  <c r="C312" i="19"/>
  <c r="D312" i="19"/>
  <c r="B312" i="19"/>
  <c r="C308" i="19"/>
  <c r="D308" i="19"/>
  <c r="B308" i="19"/>
  <c r="C300" i="19"/>
  <c r="D300" i="19"/>
  <c r="B300" i="19"/>
  <c r="C292" i="19"/>
  <c r="D292" i="19"/>
  <c r="B292" i="19"/>
  <c r="C284" i="19"/>
  <c r="D284" i="19"/>
  <c r="B284" i="19"/>
  <c r="C276" i="19"/>
  <c r="D276" i="19"/>
  <c r="B276" i="19"/>
  <c r="C268" i="19"/>
  <c r="D268" i="19"/>
  <c r="B268" i="19"/>
  <c r="C260" i="19"/>
  <c r="D260" i="19"/>
  <c r="B260" i="19"/>
  <c r="D252" i="19"/>
  <c r="B252" i="19"/>
  <c r="D244" i="19"/>
  <c r="B244" i="19"/>
  <c r="D236" i="19"/>
  <c r="B236" i="19"/>
  <c r="D228" i="19"/>
  <c r="B228" i="19"/>
  <c r="D220" i="19"/>
  <c r="B220" i="19"/>
  <c r="D212" i="19"/>
  <c r="B212" i="19"/>
  <c r="C204" i="19"/>
  <c r="D204" i="19"/>
  <c r="D196" i="19"/>
  <c r="B196" i="19"/>
  <c r="D188" i="19"/>
  <c r="B188" i="19"/>
  <c r="D176" i="19"/>
  <c r="B176" i="19"/>
  <c r="D148" i="19"/>
  <c r="B148" i="19"/>
  <c r="D140" i="19"/>
  <c r="B140" i="19"/>
  <c r="D128" i="19"/>
  <c r="B128" i="19"/>
  <c r="D96" i="19"/>
  <c r="B96" i="19"/>
  <c r="D88" i="19"/>
  <c r="B88" i="19"/>
  <c r="D80" i="19"/>
  <c r="B80" i="19"/>
  <c r="D72" i="19"/>
  <c r="B72" i="19"/>
  <c r="C60" i="19"/>
  <c r="D60" i="19"/>
  <c r="B60" i="19"/>
  <c r="C445" i="19"/>
  <c r="D445" i="19"/>
  <c r="B445" i="19"/>
  <c r="C437" i="19"/>
  <c r="D437" i="19"/>
  <c r="B437" i="19"/>
  <c r="C433" i="19"/>
  <c r="D433" i="19"/>
  <c r="B433" i="19"/>
  <c r="C425" i="19"/>
  <c r="D425" i="19"/>
  <c r="B425" i="19"/>
  <c r="C417" i="19"/>
  <c r="D417" i="19"/>
  <c r="B417" i="19"/>
  <c r="C409" i="19"/>
  <c r="D409" i="19"/>
  <c r="B409" i="19"/>
  <c r="C51" i="19"/>
  <c r="D51" i="19"/>
  <c r="B51" i="19"/>
  <c r="C43" i="19"/>
  <c r="D43" i="19"/>
  <c r="B43" i="19"/>
  <c r="C35" i="19"/>
  <c r="D35" i="19"/>
  <c r="B35" i="19"/>
  <c r="C31" i="19"/>
  <c r="D31" i="19"/>
  <c r="B31" i="19"/>
  <c r="C23" i="19"/>
  <c r="D23" i="19"/>
  <c r="B23" i="19"/>
  <c r="C11" i="19"/>
  <c r="D11" i="19"/>
  <c r="C452" i="19"/>
  <c r="D452" i="19"/>
  <c r="B452" i="19"/>
  <c r="C448" i="19"/>
  <c r="D448" i="19"/>
  <c r="B448" i="19"/>
  <c r="C444" i="19"/>
  <c r="D444" i="19"/>
  <c r="B444" i="19"/>
  <c r="C440" i="19"/>
  <c r="D440" i="19"/>
  <c r="B440" i="19"/>
  <c r="C436" i="19"/>
  <c r="D436" i="19"/>
  <c r="B436" i="19"/>
  <c r="C432" i="19"/>
  <c r="D432" i="19"/>
  <c r="B432" i="19"/>
  <c r="C428" i="19"/>
  <c r="D428" i="19"/>
  <c r="B428" i="19"/>
  <c r="C424" i="19"/>
  <c r="D424" i="19"/>
  <c r="B424" i="19"/>
  <c r="C420" i="19"/>
  <c r="D420" i="19"/>
  <c r="B420" i="19"/>
  <c r="C416" i="19"/>
  <c r="D416" i="19"/>
  <c r="B416" i="19"/>
  <c r="C412" i="19"/>
  <c r="D412" i="19"/>
  <c r="B412" i="19"/>
  <c r="C408" i="19"/>
  <c r="D408" i="19"/>
  <c r="B408" i="19"/>
  <c r="C404" i="19"/>
  <c r="D404" i="19"/>
  <c r="B404" i="19"/>
  <c r="C50" i="19"/>
  <c r="D50" i="19"/>
  <c r="B50" i="19"/>
  <c r="C46" i="19"/>
  <c r="D46" i="19"/>
  <c r="B46" i="19"/>
  <c r="C42" i="19"/>
  <c r="D42" i="19"/>
  <c r="B42" i="19"/>
  <c r="C38" i="19"/>
  <c r="D38" i="19"/>
  <c r="B38" i="19"/>
  <c r="C34" i="19"/>
  <c r="D34" i="19"/>
  <c r="B34" i="19"/>
  <c r="C30" i="19"/>
  <c r="D30" i="19"/>
  <c r="B30" i="19"/>
  <c r="C26" i="19"/>
  <c r="D26" i="19"/>
  <c r="B26" i="19"/>
  <c r="C22" i="19"/>
  <c r="D22" i="19"/>
  <c r="B22" i="19"/>
  <c r="C10" i="19"/>
  <c r="D10" i="19"/>
  <c r="B12" i="19"/>
  <c r="B13" i="19" s="1"/>
  <c r="D402" i="19"/>
  <c r="B402" i="19"/>
  <c r="D398" i="19"/>
  <c r="B398" i="19"/>
  <c r="D394" i="19"/>
  <c r="B394" i="19"/>
  <c r="D390" i="19"/>
  <c r="B390" i="19"/>
  <c r="D386" i="19"/>
  <c r="B386" i="19"/>
  <c r="D382" i="19"/>
  <c r="B382" i="19"/>
  <c r="D378" i="19"/>
  <c r="B378" i="19"/>
  <c r="D374" i="19"/>
  <c r="B374" i="19"/>
  <c r="D370" i="19"/>
  <c r="B370" i="19"/>
  <c r="D366" i="19"/>
  <c r="C350" i="19"/>
  <c r="D350" i="19"/>
  <c r="B350" i="19"/>
  <c r="C346" i="19"/>
  <c r="D346" i="19"/>
  <c r="B346" i="19"/>
  <c r="C342" i="19"/>
  <c r="D342" i="19"/>
  <c r="B342" i="19"/>
  <c r="C338" i="19"/>
  <c r="D338" i="19"/>
  <c r="B338" i="19"/>
  <c r="C334" i="19"/>
  <c r="D334" i="19"/>
  <c r="B334" i="19"/>
  <c r="C330" i="19"/>
  <c r="D330" i="19"/>
  <c r="B330" i="19"/>
  <c r="C326" i="19"/>
  <c r="D326" i="19"/>
  <c r="B326" i="19"/>
  <c r="C322" i="19"/>
  <c r="D322" i="19"/>
  <c r="B322" i="19"/>
  <c r="C318" i="19"/>
  <c r="D318" i="19"/>
  <c r="B318" i="19"/>
  <c r="C314" i="19"/>
  <c r="D314" i="19"/>
  <c r="B314" i="19"/>
  <c r="C310" i="19"/>
  <c r="D310" i="19"/>
  <c r="B310" i="19"/>
  <c r="C306" i="19"/>
  <c r="D306" i="19"/>
  <c r="C302" i="19"/>
  <c r="D302" i="19"/>
  <c r="B302" i="19"/>
  <c r="C298" i="19"/>
  <c r="D298" i="19"/>
  <c r="B298" i="19"/>
  <c r="C294" i="19"/>
  <c r="D294" i="19"/>
  <c r="B294" i="19"/>
  <c r="C290" i="19"/>
  <c r="D290" i="19"/>
  <c r="B290" i="19"/>
  <c r="C286" i="19"/>
  <c r="D286" i="19"/>
  <c r="B286" i="19"/>
  <c r="C282" i="19"/>
  <c r="D282" i="19"/>
  <c r="B282" i="19"/>
  <c r="C278" i="19"/>
  <c r="D278" i="19"/>
  <c r="B278" i="19"/>
  <c r="C274" i="19"/>
  <c r="D274" i="19"/>
  <c r="B274" i="19"/>
  <c r="C270" i="19"/>
  <c r="D270" i="19"/>
  <c r="B270" i="19"/>
  <c r="C266" i="19"/>
  <c r="D266" i="19"/>
  <c r="B266" i="19"/>
  <c r="C262" i="19"/>
  <c r="D262" i="19"/>
  <c r="B262" i="19"/>
  <c r="C258" i="19"/>
  <c r="D258" i="19"/>
  <c r="B258" i="19"/>
  <c r="C254" i="19"/>
  <c r="C250" i="19"/>
  <c r="D250" i="19"/>
  <c r="B250" i="19"/>
  <c r="C246" i="19"/>
  <c r="D246" i="19"/>
  <c r="B246" i="19"/>
  <c r="C242" i="19"/>
  <c r="D242" i="19"/>
  <c r="B242" i="19"/>
  <c r="C238" i="19"/>
  <c r="D238" i="19"/>
  <c r="B238" i="19"/>
  <c r="C234" i="19"/>
  <c r="D234" i="19"/>
  <c r="B234" i="19"/>
  <c r="C230" i="19"/>
  <c r="D230" i="19"/>
  <c r="B230" i="19"/>
  <c r="C226" i="19"/>
  <c r="D226" i="19"/>
  <c r="B226" i="19"/>
  <c r="C222" i="19"/>
  <c r="D222" i="19"/>
  <c r="B222" i="19"/>
  <c r="C218" i="19"/>
  <c r="D218" i="19"/>
  <c r="B218" i="19"/>
  <c r="C214" i="19"/>
  <c r="D214" i="19"/>
  <c r="B214" i="19"/>
  <c r="C210" i="19"/>
  <c r="D210" i="19"/>
  <c r="B210" i="19"/>
  <c r="B211" i="19" s="1"/>
  <c r="C206" i="19"/>
  <c r="D206" i="19"/>
  <c r="C202" i="19"/>
  <c r="D202" i="19"/>
  <c r="B202" i="19"/>
  <c r="C198" i="19"/>
  <c r="D198" i="19"/>
  <c r="B198" i="19"/>
  <c r="C194" i="19"/>
  <c r="D194" i="19"/>
  <c r="B194" i="19"/>
  <c r="C190" i="19"/>
  <c r="D190" i="19"/>
  <c r="B190" i="19"/>
  <c r="C186" i="19"/>
  <c r="D186" i="19"/>
  <c r="B186" i="19"/>
  <c r="C182" i="19"/>
  <c r="D182" i="19"/>
  <c r="B182" i="19"/>
  <c r="C178" i="19"/>
  <c r="D178" i="19"/>
  <c r="B178" i="19"/>
  <c r="C174" i="19"/>
  <c r="D174" i="19"/>
  <c r="B174" i="19"/>
  <c r="C170" i="19"/>
  <c r="D170" i="19"/>
  <c r="B170" i="19"/>
  <c r="C166" i="19"/>
  <c r="D166" i="19"/>
  <c r="B166" i="19"/>
  <c r="C162" i="19"/>
  <c r="D162" i="19"/>
  <c r="B162" i="19"/>
  <c r="C158" i="19"/>
  <c r="D158" i="19"/>
  <c r="C150" i="19"/>
  <c r="D150" i="19"/>
  <c r="B150" i="19"/>
  <c r="C146" i="19"/>
  <c r="D146" i="19"/>
  <c r="B146" i="19"/>
  <c r="C142" i="19"/>
  <c r="D142" i="19"/>
  <c r="B142" i="19"/>
  <c r="C138" i="19"/>
  <c r="D138" i="19"/>
  <c r="B138" i="19"/>
  <c r="C134" i="19"/>
  <c r="D134" i="19"/>
  <c r="B134" i="19"/>
  <c r="C130" i="19"/>
  <c r="D130" i="19"/>
  <c r="B130" i="19"/>
  <c r="C126" i="19"/>
  <c r="D126" i="19"/>
  <c r="B126" i="19"/>
  <c r="C122" i="19"/>
  <c r="D122" i="19"/>
  <c r="B122" i="19"/>
  <c r="C118" i="19"/>
  <c r="D118" i="19"/>
  <c r="B118" i="19"/>
  <c r="C114" i="19"/>
  <c r="D114" i="19"/>
  <c r="B114" i="19"/>
  <c r="C110" i="19"/>
  <c r="D110" i="19"/>
  <c r="B110" i="19"/>
  <c r="C102" i="19"/>
  <c r="D102" i="19"/>
  <c r="B102" i="19"/>
  <c r="C98" i="19"/>
  <c r="D98" i="19"/>
  <c r="B98" i="19"/>
  <c r="C94" i="19"/>
  <c r="D94" i="19"/>
  <c r="B94" i="19"/>
  <c r="C90" i="19"/>
  <c r="D90" i="19"/>
  <c r="B90" i="19"/>
  <c r="C86" i="19"/>
  <c r="D86" i="19"/>
  <c r="B86" i="19"/>
  <c r="C82" i="19"/>
  <c r="D82" i="19"/>
  <c r="B82" i="19"/>
  <c r="C78" i="19"/>
  <c r="D78" i="19"/>
  <c r="B78" i="19"/>
  <c r="C74" i="19"/>
  <c r="D74" i="19"/>
  <c r="B74" i="19"/>
  <c r="C70" i="19"/>
  <c r="D70" i="19"/>
  <c r="B70" i="19"/>
  <c r="C66" i="19"/>
  <c r="D66" i="19"/>
  <c r="B66" i="19"/>
  <c r="C62" i="19"/>
  <c r="D62" i="19"/>
  <c r="B62" i="19"/>
  <c r="C58" i="19"/>
  <c r="D58" i="19"/>
  <c r="C57" i="19"/>
  <c r="D57" i="19"/>
  <c r="B57" i="19"/>
  <c r="B58" i="19" s="1"/>
  <c r="R84" i="20"/>
  <c r="R75" i="20"/>
  <c r="G38" i="8"/>
  <c r="R47" i="20"/>
  <c r="G37" i="8"/>
  <c r="R46" i="20"/>
  <c r="G39" i="8"/>
  <c r="R48" i="20"/>
  <c r="G22" i="8"/>
  <c r="R26" i="20"/>
  <c r="C14" i="19"/>
  <c r="D14" i="19"/>
  <c r="C15" i="19"/>
  <c r="D15" i="19"/>
  <c r="C18" i="19"/>
  <c r="D18" i="19"/>
  <c r="A33" i="6"/>
  <c r="D4" i="19"/>
  <c r="C3" i="19"/>
  <c r="C4" i="19" s="1"/>
  <c r="C6" i="19" s="1"/>
  <c r="D3" i="19"/>
  <c r="C396" i="19"/>
  <c r="C376" i="19"/>
  <c r="C340" i="19"/>
  <c r="C332" i="19"/>
  <c r="C324" i="19"/>
  <c r="C252" i="19"/>
  <c r="C248" i="19"/>
  <c r="C244" i="19"/>
  <c r="C240" i="19"/>
  <c r="C236" i="19"/>
  <c r="C232" i="19"/>
  <c r="C228" i="19"/>
  <c r="C224" i="19"/>
  <c r="C220" i="19"/>
  <c r="C216" i="19"/>
  <c r="C212" i="19"/>
  <c r="C200" i="19"/>
  <c r="C196" i="19"/>
  <c r="C192" i="19"/>
  <c r="C188" i="19"/>
  <c r="C184" i="19"/>
  <c r="C180" i="19"/>
  <c r="C176" i="19"/>
  <c r="C172" i="19"/>
  <c r="C152" i="19"/>
  <c r="C148" i="19"/>
  <c r="C144" i="19"/>
  <c r="C140" i="19"/>
  <c r="C136" i="19"/>
  <c r="C132" i="19"/>
  <c r="C128" i="19"/>
  <c r="C124" i="19"/>
  <c r="C120" i="19"/>
  <c r="C116" i="19"/>
  <c r="C112" i="19"/>
  <c r="C100" i="19"/>
  <c r="C96" i="19"/>
  <c r="C92" i="19"/>
  <c r="C88" i="19"/>
  <c r="C84" i="19"/>
  <c r="C80" i="19"/>
  <c r="C76" i="19"/>
  <c r="C72" i="19"/>
  <c r="C68" i="19"/>
  <c r="C400" i="19"/>
  <c r="C384" i="19"/>
  <c r="C344" i="19"/>
  <c r="C328" i="19"/>
  <c r="C316" i="19"/>
  <c r="C401" i="19"/>
  <c r="C389" i="19"/>
  <c r="C381" i="19"/>
  <c r="C373" i="19"/>
  <c r="C349" i="19"/>
  <c r="C337" i="19"/>
  <c r="C325" i="19"/>
  <c r="C249" i="19"/>
  <c r="C245" i="19"/>
  <c r="C241" i="19"/>
  <c r="C237" i="19"/>
  <c r="C233" i="19"/>
  <c r="C229" i="19"/>
  <c r="C225" i="19"/>
  <c r="C221" i="19"/>
  <c r="C217" i="19"/>
  <c r="C213" i="19"/>
  <c r="C201" i="19"/>
  <c r="C197" i="19"/>
  <c r="C193" i="19"/>
  <c r="C189" i="19"/>
  <c r="C185" i="19"/>
  <c r="C181" i="19"/>
  <c r="C177" i="19"/>
  <c r="C173" i="19"/>
  <c r="C169" i="19"/>
  <c r="C149" i="19"/>
  <c r="C145" i="19"/>
  <c r="C141" i="19"/>
  <c r="C137" i="19"/>
  <c r="C133" i="19"/>
  <c r="C129" i="19"/>
  <c r="C125" i="19"/>
  <c r="C121" i="19"/>
  <c r="C117" i="19"/>
  <c r="C113" i="19"/>
  <c r="C109" i="19"/>
  <c r="C388" i="19"/>
  <c r="C348" i="19"/>
  <c r="C336" i="19"/>
  <c r="C320" i="19"/>
  <c r="C397" i="19"/>
  <c r="C345" i="19"/>
  <c r="C333" i="19"/>
  <c r="C321" i="19"/>
  <c r="C398" i="19"/>
  <c r="C390" i="19"/>
  <c r="C378" i="19"/>
  <c r="C392" i="19"/>
  <c r="C380" i="19"/>
  <c r="C372" i="19"/>
  <c r="C368" i="19"/>
  <c r="C352" i="19"/>
  <c r="C393" i="19"/>
  <c r="C385" i="19"/>
  <c r="C377" i="19"/>
  <c r="C369" i="19"/>
  <c r="C341" i="19"/>
  <c r="C329" i="19"/>
  <c r="C317" i="19"/>
  <c r="C313" i="19"/>
  <c r="C402" i="19"/>
  <c r="C394" i="19"/>
  <c r="C386" i="19"/>
  <c r="C382" i="19"/>
  <c r="C374" i="19"/>
  <c r="C370" i="19"/>
  <c r="C151" i="19"/>
  <c r="C147" i="19"/>
  <c r="C143" i="19"/>
  <c r="C139" i="19"/>
  <c r="C135" i="19"/>
  <c r="C131" i="19"/>
  <c r="C127" i="19"/>
  <c r="C123" i="19"/>
  <c r="C119" i="19"/>
  <c r="C115" i="19"/>
  <c r="C111" i="19"/>
  <c r="C99" i="19"/>
  <c r="C95" i="19"/>
  <c r="C91" i="19"/>
  <c r="C87" i="19"/>
  <c r="C83" i="19"/>
  <c r="C79" i="19"/>
  <c r="C75" i="19"/>
  <c r="C71" i="19"/>
  <c r="C67" i="19"/>
  <c r="C63" i="19"/>
  <c r="A473" i="19"/>
  <c r="R25" i="20"/>
  <c r="H85" i="8"/>
  <c r="H103" i="8"/>
  <c r="H19" i="8"/>
  <c r="H68" i="8"/>
  <c r="H91" i="8"/>
  <c r="H46" i="8"/>
  <c r="H50" i="8"/>
  <c r="H58" i="8"/>
  <c r="H74" i="8"/>
  <c r="H97" i="8"/>
  <c r="H35" i="8"/>
  <c r="H54" i="8"/>
  <c r="H62" i="8"/>
  <c r="H109" i="8"/>
  <c r="I44" i="20"/>
  <c r="AJ33" i="6" s="1"/>
  <c r="I65" i="20"/>
  <c r="AL33" i="6" s="1"/>
  <c r="I74" i="20"/>
  <c r="AN33" i="6" s="1"/>
  <c r="I83" i="20"/>
  <c r="AP33" i="6" s="1"/>
  <c r="I92" i="20"/>
  <c r="AR33" i="6" s="1"/>
  <c r="I101" i="20"/>
  <c r="AS33" i="6" s="1"/>
  <c r="AP39" i="6"/>
  <c r="AL39" i="6"/>
  <c r="AI39" i="6"/>
  <c r="AP38" i="6"/>
  <c r="AL38" i="6"/>
  <c r="AI38" i="6"/>
  <c r="AP37" i="6"/>
  <c r="AL37" i="6"/>
  <c r="AI37" i="6"/>
  <c r="AP36" i="6"/>
  <c r="AL36" i="6"/>
  <c r="AI36" i="6"/>
  <c r="T26" i="6"/>
  <c r="Q26" i="6"/>
  <c r="O26" i="6"/>
  <c r="L26" i="6"/>
  <c r="I26" i="6"/>
  <c r="F26" i="6"/>
  <c r="B26" i="6"/>
  <c r="T25" i="6"/>
  <c r="Q25" i="6"/>
  <c r="O25" i="6"/>
  <c r="L25" i="6"/>
  <c r="I25" i="6"/>
  <c r="F25" i="6"/>
  <c r="B25" i="6"/>
  <c r="T24" i="6"/>
  <c r="Q24" i="6"/>
  <c r="O24" i="6"/>
  <c r="L24" i="6"/>
  <c r="I24" i="6"/>
  <c r="F24" i="6"/>
  <c r="B24" i="6"/>
  <c r="T23" i="6"/>
  <c r="Q23" i="6"/>
  <c r="O23" i="6"/>
  <c r="L23" i="6"/>
  <c r="I23" i="6"/>
  <c r="F23" i="6"/>
  <c r="T19" i="6"/>
  <c r="O19" i="6"/>
  <c r="T16" i="6"/>
  <c r="O16" i="6"/>
  <c r="O13" i="6"/>
  <c r="T13" i="6"/>
  <c r="T10" i="6"/>
  <c r="O10" i="6"/>
  <c r="T7" i="6"/>
  <c r="O7" i="6"/>
  <c r="C5" i="6"/>
  <c r="O2" i="6"/>
  <c r="S1" i="6"/>
  <c r="L1" i="6"/>
  <c r="D1" i="6"/>
  <c r="G3" i="6"/>
  <c r="AO25" i="6"/>
  <c r="AN25" i="6"/>
  <c r="AK25" i="6"/>
  <c r="AO24" i="6"/>
  <c r="AN24" i="6"/>
  <c r="AK24" i="6"/>
  <c r="AO15" i="6"/>
  <c r="AN15" i="6"/>
  <c r="AK15" i="6"/>
  <c r="AO14" i="6"/>
  <c r="AN14" i="6"/>
  <c r="AK14" i="6"/>
  <c r="AO13" i="6"/>
  <c r="AN13" i="6"/>
  <c r="AK13" i="6"/>
  <c r="AO12" i="6"/>
  <c r="AN12" i="6"/>
  <c r="AO11" i="6"/>
  <c r="AN11" i="6"/>
  <c r="AK11" i="6"/>
  <c r="AO10" i="6"/>
  <c r="AN10" i="6"/>
  <c r="AK10" i="6"/>
  <c r="AO9" i="6"/>
  <c r="AN9" i="6"/>
  <c r="AK9" i="6"/>
  <c r="AO8" i="6"/>
  <c r="AN8" i="6"/>
  <c r="AK8" i="6"/>
  <c r="AA31" i="6"/>
  <c r="Y31" i="6"/>
  <c r="X31" i="6"/>
  <c r="AA30" i="6"/>
  <c r="Y30" i="6"/>
  <c r="X30" i="6"/>
  <c r="AA29" i="6"/>
  <c r="Y29" i="6"/>
  <c r="X29" i="6"/>
  <c r="AA28" i="6"/>
  <c r="Y28" i="6"/>
  <c r="X28" i="6"/>
  <c r="AA27" i="6"/>
  <c r="Y27" i="6"/>
  <c r="X27" i="6"/>
  <c r="AA26" i="6"/>
  <c r="Y26" i="6"/>
  <c r="X26" i="6"/>
  <c r="AA25" i="6"/>
  <c r="Y25" i="6"/>
  <c r="X25" i="6"/>
  <c r="AA24" i="6"/>
  <c r="Y24" i="6"/>
  <c r="X24" i="6"/>
  <c r="AA23" i="6"/>
  <c r="Y23" i="6"/>
  <c r="X23" i="6"/>
  <c r="AA22" i="6"/>
  <c r="Y22" i="6"/>
  <c r="X22" i="6"/>
  <c r="AA21" i="6"/>
  <c r="Y21" i="6"/>
  <c r="X21" i="6"/>
  <c r="B14" i="19" l="1"/>
  <c r="G4" i="9"/>
  <c r="E4" i="9"/>
  <c r="C5" i="9"/>
  <c r="C4" i="9"/>
  <c r="G5" i="9"/>
  <c r="E5" i="9"/>
  <c r="D4" i="9"/>
  <c r="I4" i="9"/>
  <c r="F4" i="9"/>
  <c r="I5" i="9"/>
  <c r="F5" i="9"/>
  <c r="D5" i="9"/>
  <c r="D53" i="19"/>
  <c r="C7" i="19"/>
  <c r="B2" i="6"/>
  <c r="T22" i="6"/>
  <c r="Q22" i="6"/>
  <c r="O22" i="6"/>
  <c r="L22" i="6"/>
  <c r="F22" i="6"/>
  <c r="G2" i="6"/>
  <c r="R10" i="6"/>
  <c r="R16" i="6"/>
  <c r="D54" i="19" l="1"/>
  <c r="B15" i="19"/>
  <c r="D6" i="9"/>
  <c r="G6" i="9"/>
  <c r="C6" i="9"/>
  <c r="E6" i="9"/>
  <c r="I6" i="9"/>
  <c r="F6" i="9"/>
  <c r="AD2" i="18"/>
  <c r="R13" i="6"/>
  <c r="C8" i="19"/>
  <c r="R7" i="6"/>
  <c r="G33" i="5"/>
  <c r="B16" i="19" l="1"/>
  <c r="B17" i="19" s="1"/>
  <c r="D55" i="19"/>
  <c r="B18" i="19"/>
  <c r="C9" i="19"/>
  <c r="D103" i="19" l="1"/>
  <c r="B3" i="22" s="1"/>
  <c r="V4" i="6" s="1"/>
  <c r="B107" i="19"/>
  <c r="B307" i="19" s="1"/>
  <c r="C54" i="19"/>
  <c r="F7" i="9" s="1"/>
  <c r="O3" i="7" l="1"/>
  <c r="D7" i="9"/>
  <c r="C7" i="9"/>
  <c r="E7" i="9"/>
  <c r="G7" i="9"/>
  <c r="I7" i="9"/>
  <c r="Q7" i="7"/>
  <c r="T3" i="7"/>
  <c r="C3" i="7"/>
  <c r="I3" i="7"/>
  <c r="A3" i="7"/>
  <c r="Q3" i="7"/>
  <c r="U3" i="22"/>
  <c r="AE4" i="6" s="1"/>
  <c r="H3" i="22"/>
  <c r="X4" i="6" s="1"/>
  <c r="W3" i="22"/>
  <c r="AG4" i="6" s="1"/>
  <c r="M3" i="22"/>
  <c r="Y4" i="6" s="1"/>
  <c r="Q3" i="22"/>
  <c r="AC4" i="6" s="1"/>
  <c r="D207" i="19"/>
  <c r="T9" i="7"/>
  <c r="T10" i="7"/>
  <c r="T11" i="7"/>
  <c r="T12" i="7"/>
  <c r="T8" i="7"/>
  <c r="A10" i="7"/>
  <c r="T7" i="7"/>
  <c r="Q10" i="7"/>
  <c r="O11" i="7"/>
  <c r="O7" i="7"/>
  <c r="C12" i="7"/>
  <c r="I7" i="7"/>
  <c r="C7" i="7"/>
  <c r="A9" i="7"/>
  <c r="A7" i="7"/>
  <c r="A12" i="7"/>
  <c r="A11" i="7"/>
  <c r="A8" i="7"/>
  <c r="I10" i="7"/>
  <c r="O9" i="7"/>
  <c r="C10" i="7"/>
  <c r="Q12" i="7"/>
  <c r="I11" i="7"/>
  <c r="C8" i="7"/>
  <c r="I9" i="7"/>
  <c r="Q8" i="7"/>
  <c r="O12" i="7"/>
  <c r="Q11" i="7"/>
  <c r="I12" i="7"/>
  <c r="O10" i="7"/>
  <c r="C11" i="7"/>
  <c r="C9" i="7"/>
  <c r="I8" i="7"/>
  <c r="O8" i="7"/>
  <c r="Q9" i="7"/>
  <c r="C103" i="19"/>
  <c r="C8" i="9" s="1"/>
  <c r="C156" i="19"/>
  <c r="F8" i="9" l="1"/>
  <c r="I8" i="9"/>
  <c r="G8" i="9"/>
  <c r="D8" i="9"/>
  <c r="E8" i="9"/>
  <c r="D253" i="19"/>
  <c r="Q4" i="7"/>
  <c r="A4" i="7"/>
  <c r="T28" i="7"/>
  <c r="I4" i="7"/>
  <c r="T4" i="7"/>
  <c r="O4" i="7"/>
  <c r="T14" i="7"/>
  <c r="C4" i="7"/>
  <c r="A5" i="7"/>
  <c r="Q5" i="7"/>
  <c r="I5" i="7"/>
  <c r="T5" i="7"/>
  <c r="O5" i="7"/>
  <c r="Q6" i="7"/>
  <c r="T17" i="7"/>
  <c r="T18" i="7"/>
  <c r="T16" i="7"/>
  <c r="T37" i="7"/>
  <c r="AT34" i="7"/>
  <c r="BA13" i="7"/>
  <c r="T49" i="7"/>
  <c r="BT23" i="7"/>
  <c r="BA4" i="7"/>
  <c r="Q26" i="7"/>
  <c r="BC23" i="7"/>
  <c r="AC31" i="7"/>
  <c r="AO6" i="7"/>
  <c r="AQ18" i="7"/>
  <c r="AT11" i="7"/>
  <c r="AQ47" i="7"/>
  <c r="BQ12" i="7"/>
  <c r="AO27" i="7"/>
  <c r="Q17" i="7"/>
  <c r="I31" i="7"/>
  <c r="BQ18" i="7"/>
  <c r="BO48" i="7"/>
  <c r="BC33" i="7"/>
  <c r="A16" i="7"/>
  <c r="BC22" i="7"/>
  <c r="A51" i="7"/>
  <c r="BT45" i="7"/>
  <c r="BC36" i="7"/>
  <c r="AO47" i="7"/>
  <c r="BT20" i="7"/>
  <c r="AA36" i="7"/>
  <c r="BI46" i="7"/>
  <c r="A26" i="7"/>
  <c r="AA42" i="7"/>
  <c r="I38" i="7"/>
  <c r="AT35" i="7"/>
  <c r="BT14" i="7"/>
  <c r="BI52" i="7"/>
  <c r="O43" i="7"/>
  <c r="AT24" i="7"/>
  <c r="BQ6" i="7"/>
  <c r="AA50" i="7"/>
  <c r="BI27" i="7"/>
  <c r="BA50" i="7"/>
  <c r="C42" i="7"/>
  <c r="AO22" i="7"/>
  <c r="C40" i="7"/>
  <c r="A22" i="7"/>
  <c r="BI18" i="7"/>
  <c r="BT21" i="7"/>
  <c r="AA14" i="7"/>
  <c r="AQ43" i="7"/>
  <c r="BT35" i="7"/>
  <c r="AO37" i="7"/>
  <c r="BI31" i="7"/>
  <c r="O18" i="7"/>
  <c r="BA40" i="7"/>
  <c r="T50" i="7"/>
  <c r="BI48" i="7"/>
  <c r="BA7" i="7"/>
  <c r="A50" i="7"/>
  <c r="AO43" i="7"/>
  <c r="AC18" i="7"/>
  <c r="AC7" i="7"/>
  <c r="BC38" i="7"/>
  <c r="AC42" i="7"/>
  <c r="BA43" i="7"/>
  <c r="BC27" i="7"/>
  <c r="AI11" i="7"/>
  <c r="BI29" i="7"/>
  <c r="AC46" i="7"/>
  <c r="AA19" i="7"/>
  <c r="BA8" i="7"/>
  <c r="BI47" i="7"/>
  <c r="AQ50" i="7"/>
  <c r="O34" i="7"/>
  <c r="BQ29" i="7"/>
  <c r="BC41" i="7"/>
  <c r="AA33" i="7"/>
  <c r="BC46" i="7"/>
  <c r="AO49" i="7"/>
  <c r="I34" i="7"/>
  <c r="BO28" i="7"/>
  <c r="AQ6" i="7"/>
  <c r="Q39" i="7"/>
  <c r="BQ49" i="7"/>
  <c r="BA52" i="7"/>
  <c r="T36" i="7"/>
  <c r="BC42" i="7"/>
  <c r="AT39" i="7"/>
  <c r="Q23" i="7"/>
  <c r="BQ33" i="7"/>
  <c r="BA36" i="7"/>
  <c r="A36" i="7"/>
  <c r="BC26" i="7"/>
  <c r="AC26" i="7"/>
  <c r="BC17" i="7"/>
  <c r="AI21" i="7"/>
  <c r="Q20" i="7"/>
  <c r="BA16" i="7"/>
  <c r="A23" i="7"/>
  <c r="BI23" i="7"/>
  <c r="AI15" i="7"/>
  <c r="AA35" i="7"/>
  <c r="AC23" i="7"/>
  <c r="BC29" i="7"/>
  <c r="AQ38" i="7"/>
  <c r="O22" i="7"/>
  <c r="BQ17" i="7"/>
  <c r="BA20" i="7"/>
  <c r="A20" i="7"/>
  <c r="BC10" i="7"/>
  <c r="AQ22" i="7"/>
  <c r="I22" i="7"/>
  <c r="BO16" i="7"/>
  <c r="AT19" i="7"/>
  <c r="T52" i="7"/>
  <c r="BA9" i="7"/>
  <c r="C46" i="7"/>
  <c r="BC51" i="7"/>
  <c r="AA43" i="7"/>
  <c r="I43" i="7"/>
  <c r="BO33" i="7"/>
  <c r="AQ23" i="7"/>
  <c r="AA22" i="7"/>
  <c r="A24" i="7"/>
  <c r="BC14" i="7"/>
  <c r="AO17" i="7"/>
  <c r="O50" i="7"/>
  <c r="BQ45" i="7"/>
  <c r="AQ14" i="7"/>
  <c r="C38" i="7"/>
  <c r="BO41" i="7"/>
  <c r="O30" i="7"/>
  <c r="AC12" i="7"/>
  <c r="AT4" i="7"/>
  <c r="AC32" i="7"/>
  <c r="AI37" i="7"/>
  <c r="AQ10" i="7"/>
  <c r="O37" i="7"/>
  <c r="AC52" i="7"/>
  <c r="BI7" i="7"/>
  <c r="AI4" i="7"/>
  <c r="BI14" i="7"/>
  <c r="BA48" i="7"/>
  <c r="I23" i="7"/>
  <c r="BQ26" i="7"/>
  <c r="AT14" i="7"/>
  <c r="Q18" i="7"/>
  <c r="AO24" i="7"/>
  <c r="BO18" i="7"/>
  <c r="AQ36" i="7"/>
  <c r="Q22" i="7"/>
  <c r="AC5" i="7"/>
  <c r="AQ26" i="7"/>
  <c r="AI10" i="7"/>
  <c r="BQ31" i="7"/>
  <c r="AI14" i="7"/>
  <c r="AC24" i="7"/>
  <c r="A21" i="7"/>
  <c r="BC11" i="7"/>
  <c r="AO50" i="7"/>
  <c r="C34" i="7"/>
  <c r="BI24" i="7"/>
  <c r="AO14" i="7"/>
  <c r="AI51" i="7"/>
  <c r="BO19" i="7"/>
  <c r="I30" i="7"/>
  <c r="BO24" i="7"/>
  <c r="AO9" i="7"/>
  <c r="O42" i="7"/>
  <c r="BQ37" i="7"/>
  <c r="C39" i="7"/>
  <c r="AI45" i="7"/>
  <c r="AC43" i="7"/>
  <c r="O39" i="7"/>
  <c r="BQ30" i="7"/>
  <c r="AT20" i="7"/>
  <c r="Q52" i="7"/>
  <c r="BT43" i="7"/>
  <c r="BA33" i="7"/>
  <c r="O24" i="7"/>
  <c r="AI24" i="7"/>
  <c r="BC49" i="7"/>
  <c r="T48" i="7"/>
  <c r="BA5" i="7"/>
  <c r="A49" i="7"/>
  <c r="AA48" i="7"/>
  <c r="BO29" i="7"/>
  <c r="AT32" i="7"/>
  <c r="AO39" i="7"/>
  <c r="O40" i="7"/>
  <c r="AQ51" i="7"/>
  <c r="AI42" i="7"/>
  <c r="BT48" i="7"/>
  <c r="AQ45" i="7"/>
  <c r="Q34" i="7"/>
  <c r="BT31" i="7"/>
  <c r="AQ46" i="7"/>
  <c r="BO15" i="7"/>
  <c r="AO31" i="7"/>
  <c r="T23" i="7"/>
  <c r="T24" i="7"/>
  <c r="T25" i="7"/>
  <c r="T20" i="7"/>
  <c r="BT44" i="7"/>
  <c r="I33" i="7"/>
  <c r="Q51" i="7"/>
  <c r="BI33" i="7"/>
  <c r="I49" i="7"/>
  <c r="BT26" i="7"/>
  <c r="AO51" i="7"/>
  <c r="T40" i="7"/>
  <c r="BO7" i="7"/>
  <c r="AT13" i="7"/>
  <c r="AI23" i="7"/>
  <c r="C26" i="7"/>
  <c r="C21" i="7"/>
  <c r="BQ40" i="7"/>
  <c r="AC34" i="7"/>
  <c r="BI44" i="7"/>
  <c r="AO23" i="7"/>
  <c r="BI37" i="7"/>
  <c r="AT33" i="7"/>
  <c r="AA7" i="7"/>
  <c r="O27" i="7"/>
  <c r="O38" i="7"/>
  <c r="BT30" i="7"/>
  <c r="T44" i="7"/>
  <c r="AC28" i="7"/>
  <c r="AT23" i="7"/>
  <c r="I29" i="7"/>
  <c r="A42" i="7"/>
  <c r="BO42" i="7"/>
  <c r="AT29" i="7"/>
  <c r="AO10" i="7"/>
  <c r="AC14" i="7"/>
  <c r="AI13" i="7"/>
  <c r="AI39" i="7"/>
  <c r="AA25" i="7"/>
  <c r="BA15" i="7"/>
  <c r="I46" i="7"/>
  <c r="BI25" i="7"/>
  <c r="O52" i="7"/>
  <c r="BA46" i="7"/>
  <c r="AO20" i="7"/>
  <c r="BO23" i="7"/>
  <c r="Q42" i="7"/>
  <c r="BA23" i="7"/>
  <c r="C43" i="7"/>
  <c r="AA8" i="7"/>
  <c r="A45" i="7"/>
  <c r="BC21" i="7"/>
  <c r="I45" i="7"/>
  <c r="BA12" i="7"/>
  <c r="BT32" i="7"/>
  <c r="AA3" i="7"/>
  <c r="BI42" i="7"/>
  <c r="I17" i="7"/>
  <c r="AT18" i="7"/>
  <c r="A46" i="7"/>
  <c r="AA12" i="7"/>
  <c r="BO6" i="7"/>
  <c r="Q29" i="7"/>
  <c r="BT34" i="7"/>
  <c r="AA29" i="7"/>
  <c r="BT13" i="7"/>
  <c r="BA29" i="7"/>
  <c r="C17" i="7"/>
  <c r="AQ4" i="7"/>
  <c r="A48" i="7"/>
  <c r="AI52" i="7"/>
  <c r="BT49" i="7"/>
  <c r="A37" i="7"/>
  <c r="AC16" i="7"/>
  <c r="I44" i="7"/>
  <c r="BA32" i="7"/>
  <c r="C24" i="7"/>
  <c r="BI12" i="7"/>
  <c r="AO30" i="7"/>
  <c r="AA49" i="7"/>
  <c r="C36" i="7"/>
  <c r="BO39" i="7"/>
  <c r="AQ33" i="7"/>
  <c r="AC40" i="7"/>
  <c r="BC24" i="7"/>
  <c r="A35" i="7"/>
  <c r="BI38" i="7"/>
  <c r="AO32" i="7"/>
  <c r="BQ44" i="7"/>
  <c r="AT38" i="7"/>
  <c r="O29" i="7"/>
  <c r="BT41" i="7"/>
  <c r="BA35" i="7"/>
  <c r="A31" i="7"/>
  <c r="BQ28" i="7"/>
  <c r="AT22" i="7"/>
  <c r="BT25" i="7"/>
  <c r="BA19" i="7"/>
  <c r="AI5" i="7"/>
  <c r="AI25" i="7"/>
  <c r="Q37" i="7"/>
  <c r="BA31" i="7"/>
  <c r="C23" i="7"/>
  <c r="BA37" i="7"/>
  <c r="AI8" i="7"/>
  <c r="BA44" i="7"/>
  <c r="C29" i="7"/>
  <c r="BO36" i="7"/>
  <c r="BC43" i="7"/>
  <c r="AO46" i="7"/>
  <c r="C44" i="7"/>
  <c r="BO27" i="7"/>
  <c r="AQ21" i="7"/>
  <c r="Q46" i="7"/>
  <c r="BT9" i="7"/>
  <c r="AO3" i="7"/>
  <c r="C48" i="7"/>
  <c r="BO11" i="7"/>
  <c r="AQ5" i="7"/>
  <c r="O45" i="7"/>
  <c r="BQ8" i="7"/>
  <c r="BA51" i="7"/>
  <c r="A47" i="7"/>
  <c r="AA38" i="7"/>
  <c r="A40" i="7"/>
  <c r="BC30" i="7"/>
  <c r="AO33" i="7"/>
  <c r="I18" i="7"/>
  <c r="BO12" i="7"/>
  <c r="BC9" i="7"/>
  <c r="AO52" i="7"/>
  <c r="C52" i="7"/>
  <c r="BI6" i="7"/>
  <c r="AQ49" i="7"/>
  <c r="O25" i="7"/>
  <c r="AI36" i="7"/>
  <c r="AC30" i="7"/>
  <c r="I51" i="7"/>
  <c r="BO35" i="7"/>
  <c r="BQ14" i="7"/>
  <c r="BA17" i="7"/>
  <c r="AQ24" i="7"/>
  <c r="Q21" i="7"/>
  <c r="BQ25" i="7"/>
  <c r="AO12" i="7"/>
  <c r="Q50" i="7"/>
  <c r="BO20" i="7"/>
  <c r="I25" i="7"/>
  <c r="AC20" i="7"/>
  <c r="AT27" i="7"/>
  <c r="AC48" i="7"/>
  <c r="O35" i="7"/>
  <c r="BQ20" i="7"/>
  <c r="AT42" i="7"/>
  <c r="BI30" i="7"/>
  <c r="AI12" i="7"/>
  <c r="BO46" i="7"/>
  <c r="AT46" i="7"/>
  <c r="T35" i="7"/>
  <c r="BQ41" i="7"/>
  <c r="AC19" i="7"/>
  <c r="Q41" i="7"/>
  <c r="A38" i="7"/>
  <c r="AI22" i="7"/>
  <c r="AO45" i="7"/>
  <c r="C45" i="7"/>
  <c r="BI39" i="7"/>
  <c r="AA26" i="7"/>
  <c r="BO52" i="7"/>
  <c r="AI20" i="7"/>
  <c r="AC10" i="7"/>
  <c r="AO28" i="7"/>
  <c r="BO47" i="7"/>
  <c r="AQ41" i="7"/>
  <c r="O17" i="7"/>
  <c r="T38" i="7"/>
  <c r="I40" i="7"/>
  <c r="AC4" i="7"/>
  <c r="AT15" i="7"/>
  <c r="BQ9" i="7"/>
  <c r="AT43" i="7"/>
  <c r="Q27" i="7"/>
  <c r="BT22" i="7"/>
  <c r="BA49" i="7"/>
  <c r="AC33" i="7"/>
  <c r="AI32" i="7"/>
  <c r="BA47" i="7"/>
  <c r="A43" i="7"/>
  <c r="T33" i="7"/>
  <c r="BC39" i="7"/>
  <c r="O23" i="7"/>
  <c r="BQ42" i="7"/>
  <c r="BI49" i="7"/>
  <c r="AQ52" i="7"/>
  <c r="BQ46" i="7"/>
  <c r="AC51" i="7"/>
  <c r="BO51" i="7"/>
  <c r="AQ9" i="7"/>
  <c r="Q40" i="7"/>
  <c r="BQ10" i="7"/>
  <c r="BO25" i="7"/>
  <c r="AI19" i="7"/>
  <c r="O19" i="7"/>
  <c r="T6" i="7"/>
  <c r="AT12" i="7"/>
  <c r="T46" i="7"/>
  <c r="T29" i="7"/>
  <c r="AT21" i="7"/>
  <c r="T27" i="7"/>
  <c r="T22" i="7"/>
  <c r="C18" i="7"/>
  <c r="AT50" i="7"/>
  <c r="BI10" i="7"/>
  <c r="I39" i="7"/>
  <c r="AA45" i="7"/>
  <c r="C41" i="7"/>
  <c r="BO44" i="7"/>
  <c r="AO4" i="7"/>
  <c r="I20" i="7"/>
  <c r="AC3" i="7"/>
  <c r="BA34" i="7"/>
  <c r="BI43" i="7"/>
  <c r="AQ37" i="7"/>
  <c r="AA51" i="7"/>
  <c r="A44" i="7"/>
  <c r="BI35" i="7"/>
  <c r="A34" i="7"/>
  <c r="BT28" i="7"/>
  <c r="BC15" i="7"/>
  <c r="AO26" i="7"/>
  <c r="AO5" i="7"/>
  <c r="Q35" i="7"/>
  <c r="BQ36" i="7"/>
  <c r="AO34" i="7"/>
  <c r="C27" i="7"/>
  <c r="AO48" i="7"/>
  <c r="Q30" i="7"/>
  <c r="BQ39" i="7"/>
  <c r="BI20" i="7"/>
  <c r="BA41" i="7"/>
  <c r="BT3" i="7"/>
  <c r="BA22" i="7"/>
  <c r="AI3" i="7"/>
  <c r="AI50" i="7"/>
  <c r="AI6" i="7"/>
  <c r="AA6" i="7"/>
  <c r="BO32" i="7"/>
  <c r="Q19" i="7"/>
  <c r="I47" i="7"/>
  <c r="AO42" i="7"/>
  <c r="BQ34" i="7"/>
  <c r="T45" i="7"/>
  <c r="BA45" i="7"/>
  <c r="C33" i="7"/>
  <c r="BA24" i="7"/>
  <c r="T34" i="7"/>
  <c r="BI32" i="7"/>
  <c r="BA10" i="7"/>
  <c r="BT47" i="7"/>
  <c r="BT33" i="7"/>
  <c r="AO40" i="7"/>
  <c r="BC28" i="7"/>
  <c r="C25" i="7"/>
  <c r="BI4" i="7"/>
  <c r="Q44" i="7"/>
  <c r="BA25" i="7"/>
  <c r="C37" i="7"/>
  <c r="AQ34" i="7"/>
  <c r="BQ13" i="7"/>
  <c r="AT17" i="7"/>
  <c r="AO38" i="7"/>
  <c r="T47" i="7"/>
  <c r="BC4" i="7"/>
  <c r="I32" i="7"/>
  <c r="O28" i="7"/>
  <c r="AA46" i="7"/>
  <c r="BI51" i="7"/>
  <c r="AT9" i="7"/>
  <c r="AC25" i="7"/>
  <c r="BA6" i="7"/>
  <c r="AA4" i="7"/>
  <c r="AC36" i="7"/>
  <c r="AA37" i="7"/>
  <c r="C22" i="7"/>
  <c r="BI40" i="7"/>
  <c r="BC40" i="7"/>
  <c r="AA28" i="7"/>
  <c r="C19" i="7"/>
  <c r="BO22" i="7"/>
  <c r="AQ12" i="7"/>
  <c r="Q45" i="7"/>
  <c r="BA18" i="7"/>
  <c r="A18" i="7"/>
  <c r="BI21" i="7"/>
  <c r="AO11" i="7"/>
  <c r="O48" i="7"/>
  <c r="BQ27" i="7"/>
  <c r="AQ32" i="7"/>
  <c r="O20" i="7"/>
  <c r="BT24" i="7"/>
  <c r="BA14" i="7"/>
  <c r="BQ11" i="7"/>
  <c r="AQ16" i="7"/>
  <c r="Q49" i="7"/>
  <c r="BT8" i="7"/>
  <c r="BI3" i="7"/>
  <c r="C47" i="7"/>
  <c r="BQ21" i="7"/>
  <c r="BO14" i="7"/>
  <c r="AI48" i="7"/>
  <c r="AA32" i="7"/>
  <c r="Q31" i="7"/>
  <c r="BC50" i="7"/>
  <c r="BT10" i="7"/>
  <c r="AO29" i="7"/>
  <c r="I42" i="7"/>
  <c r="BT4" i="7"/>
  <c r="BC7" i="7"/>
  <c r="AO44" i="7"/>
  <c r="BO10" i="7"/>
  <c r="AT49" i="7"/>
  <c r="Q33" i="7"/>
  <c r="BC52" i="7"/>
  <c r="AA40" i="7"/>
  <c r="C31" i="7"/>
  <c r="BQ43" i="7"/>
  <c r="AQ48" i="7"/>
  <c r="O36" i="7"/>
  <c r="BT40" i="7"/>
  <c r="BA30" i="7"/>
  <c r="BC25" i="7"/>
  <c r="AA17" i="7"/>
  <c r="A19" i="7"/>
  <c r="BI22" i="7"/>
  <c r="AO16" i="7"/>
  <c r="O41" i="7"/>
  <c r="AC44" i="7"/>
  <c r="BI41" i="7"/>
  <c r="AA44" i="7"/>
  <c r="C35" i="7"/>
  <c r="BO38" i="7"/>
  <c r="AQ28" i="7"/>
  <c r="O16" i="7"/>
  <c r="O26" i="7"/>
  <c r="AO18" i="7"/>
  <c r="AI35" i="7"/>
  <c r="AO25" i="7"/>
  <c r="BT27" i="7"/>
  <c r="BO34" i="7"/>
  <c r="AT37" i="7"/>
  <c r="BQ52" i="7"/>
  <c r="AQ25" i="7"/>
  <c r="AA30" i="7"/>
  <c r="I26" i="7"/>
  <c r="AQ29" i="7"/>
  <c r="O33" i="7"/>
  <c r="BT42" i="7"/>
  <c r="AI46" i="7"/>
  <c r="AT52" i="7"/>
  <c r="AC50" i="7"/>
  <c r="BQ48" i="7"/>
  <c r="I41" i="7"/>
  <c r="AC13" i="7"/>
  <c r="BT37" i="7"/>
  <c r="AT10" i="7"/>
  <c r="O46" i="7"/>
  <c r="BQ5" i="7"/>
  <c r="BA42" i="7"/>
  <c r="AA47" i="7"/>
  <c r="AC39" i="7"/>
  <c r="BI34" i="7"/>
  <c r="AA41" i="7"/>
  <c r="C28" i="7"/>
  <c r="BC13" i="7"/>
  <c r="AA5" i="7"/>
  <c r="I37" i="7"/>
  <c r="AC29" i="7"/>
  <c r="AI28" i="7"/>
  <c r="BI17" i="7"/>
  <c r="AO7" i="7"/>
  <c r="O44" i="7"/>
  <c r="BO30" i="7"/>
  <c r="AQ20" i="7"/>
  <c r="AQ15" i="7"/>
  <c r="AI18" i="7"/>
  <c r="BQ4" i="7"/>
  <c r="AQ13" i="7"/>
  <c r="Q38" i="7"/>
  <c r="BQ32" i="7"/>
  <c r="AT26" i="7"/>
  <c r="T51" i="7"/>
  <c r="BT38" i="7"/>
  <c r="AI47" i="7"/>
  <c r="AC41" i="7"/>
  <c r="BT36" i="7"/>
  <c r="BA26" i="7"/>
  <c r="BA28" i="7"/>
  <c r="A28" i="7"/>
  <c r="AI44" i="7"/>
  <c r="O51" i="7"/>
  <c r="AC15" i="7"/>
  <c r="BI13" i="7"/>
  <c r="AT25" i="7"/>
  <c r="AC27" i="7"/>
  <c r="T19" i="7"/>
  <c r="T21" i="7"/>
  <c r="T26" i="7"/>
  <c r="T31" i="7"/>
  <c r="T32" i="7"/>
  <c r="C49" i="7"/>
  <c r="Q16" i="7"/>
  <c r="AA15" i="7"/>
  <c r="AT7" i="7"/>
  <c r="BQ23" i="7"/>
  <c r="BI8" i="7"/>
  <c r="AA18" i="7"/>
  <c r="C32" i="7"/>
  <c r="BO26" i="7"/>
  <c r="A39" i="7"/>
  <c r="Q32" i="7"/>
  <c r="BQ22" i="7"/>
  <c r="BT46" i="7"/>
  <c r="AI40" i="7"/>
  <c r="AI16" i="7"/>
  <c r="A32" i="7"/>
  <c r="AT6" i="7"/>
  <c r="I16" i="7"/>
  <c r="A25" i="7"/>
  <c r="BI36" i="7"/>
  <c r="AT8" i="7"/>
  <c r="AT51" i="7"/>
  <c r="A33" i="7"/>
  <c r="AI30" i="7"/>
  <c r="AI33" i="7"/>
  <c r="BC5" i="7"/>
  <c r="BA39" i="7"/>
  <c r="AA24" i="7"/>
  <c r="I36" i="7"/>
  <c r="BT51" i="7"/>
  <c r="A27" i="7"/>
  <c r="T42" i="7"/>
  <c r="BA27" i="7"/>
  <c r="I21" i="7"/>
  <c r="AA16" i="7"/>
  <c r="BI19" i="7"/>
  <c r="AO15" i="7"/>
  <c r="BQ7" i="7"/>
  <c r="BI26" i="7"/>
  <c r="C20" i="7"/>
  <c r="AQ17" i="7"/>
  <c r="BT29" i="7"/>
  <c r="BC20" i="7"/>
  <c r="I48" i="7"/>
  <c r="BT18" i="7"/>
  <c r="AA13" i="7"/>
  <c r="AI9" i="7"/>
  <c r="AC11" i="7"/>
  <c r="BC48" i="7"/>
  <c r="AA52" i="7"/>
  <c r="BC6" i="7"/>
  <c r="AO36" i="7"/>
  <c r="BQ24" i="7"/>
  <c r="T43" i="7"/>
  <c r="BI9" i="7"/>
  <c r="I52" i="7"/>
  <c r="AT45" i="7"/>
  <c r="BT12" i="7"/>
  <c r="BC37" i="7"/>
  <c r="C16" i="7"/>
  <c r="BT39" i="7"/>
  <c r="AA34" i="7"/>
  <c r="BI11" i="7"/>
  <c r="BO50" i="7"/>
  <c r="AC22" i="7"/>
  <c r="BQ19" i="7"/>
  <c r="AI31" i="7"/>
  <c r="BT16" i="7"/>
  <c r="BC16" i="7"/>
  <c r="AO19" i="7"/>
  <c r="BC45" i="7"/>
  <c r="AI41" i="7"/>
  <c r="C50" i="7"/>
  <c r="A29" i="7"/>
  <c r="BC19" i="7"/>
  <c r="AA11" i="7"/>
  <c r="BQ50" i="7"/>
  <c r="AT40" i="7"/>
  <c r="BQ3" i="7"/>
  <c r="BT7" i="7"/>
  <c r="AT3" i="7"/>
  <c r="BO49" i="7"/>
  <c r="AQ39" i="7"/>
  <c r="BO21" i="7"/>
  <c r="AQ11" i="7"/>
  <c r="A52" i="7"/>
  <c r="BO3" i="7"/>
  <c r="Q48" i="7"/>
  <c r="BO5" i="7"/>
  <c r="AT44" i="7"/>
  <c r="T41" i="7"/>
  <c r="BC47" i="7"/>
  <c r="AA39" i="7"/>
  <c r="AQ42" i="7"/>
  <c r="AQ40" i="7"/>
  <c r="AC49" i="7"/>
  <c r="BC44" i="7"/>
  <c r="AT47" i="7"/>
  <c r="BT11" i="7"/>
  <c r="BC3" i="7"/>
  <c r="AI38" i="7"/>
  <c r="AA10" i="7"/>
  <c r="AC9" i="7"/>
  <c r="A17" i="7"/>
  <c r="BI50" i="7"/>
  <c r="AA21" i="7"/>
  <c r="O47" i="7"/>
  <c r="BQ38" i="7"/>
  <c r="AT28" i="7"/>
  <c r="A41" i="7"/>
  <c r="BC31" i="7"/>
  <c r="AA23" i="7"/>
  <c r="O31" i="7"/>
  <c r="BO37" i="7"/>
  <c r="AQ27" i="7"/>
  <c r="Q28" i="7"/>
  <c r="BT19" i="7"/>
  <c r="A30" i="7"/>
  <c r="BC8" i="7"/>
  <c r="AQ3" i="7"/>
  <c r="C51" i="7"/>
  <c r="BI5" i="7"/>
  <c r="AQ44" i="7"/>
  <c r="O32" i="7"/>
  <c r="C30" i="7"/>
  <c r="BC35" i="7"/>
  <c r="AA27" i="7"/>
  <c r="I27" i="7"/>
  <c r="BO17" i="7"/>
  <c r="AQ7" i="7"/>
  <c r="BO8" i="7"/>
  <c r="BI28" i="7"/>
  <c r="AQ31" i="7"/>
  <c r="BO40" i="7"/>
  <c r="AI7" i="7"/>
  <c r="Q36" i="7"/>
  <c r="AI27" i="7"/>
  <c r="BQ47" i="7"/>
  <c r="AT31" i="7"/>
  <c r="Q43" i="7"/>
  <c r="BO31" i="7"/>
  <c r="AC38" i="7"/>
  <c r="AO41" i="7"/>
  <c r="AI43" i="7"/>
  <c r="AO8" i="7"/>
  <c r="Q47" i="7"/>
  <c r="BT6" i="7"/>
  <c r="BO13" i="7"/>
  <c r="AT16" i="7"/>
  <c r="T39" i="7"/>
  <c r="AA9" i="7"/>
  <c r="O49" i="7"/>
  <c r="AQ8" i="7"/>
  <c r="AI34" i="7"/>
  <c r="BQ16" i="7"/>
  <c r="AO13" i="7"/>
  <c r="BT52" i="7"/>
  <c r="BC34" i="7"/>
  <c r="AI49" i="7"/>
  <c r="AC47" i="7"/>
  <c r="BC32" i="7"/>
  <c r="AA20" i="7"/>
  <c r="BI45" i="7"/>
  <c r="AO35" i="7"/>
  <c r="I24" i="7"/>
  <c r="AC37" i="7"/>
  <c r="AQ30" i="7"/>
  <c r="BO45" i="7"/>
  <c r="AQ35" i="7"/>
  <c r="I19" i="7"/>
  <c r="BO9" i="7"/>
  <c r="AT48" i="7"/>
  <c r="BO4" i="7"/>
  <c r="AC35" i="7"/>
  <c r="AI26" i="7"/>
  <c r="BQ51" i="7"/>
  <c r="AT41" i="7"/>
  <c r="Q25" i="7"/>
  <c r="BQ15" i="7"/>
  <c r="AT5" i="7"/>
  <c r="AA31" i="7"/>
  <c r="AC8" i="7"/>
  <c r="AC6" i="7"/>
  <c r="Q24" i="7"/>
  <c r="BT15" i="7"/>
  <c r="BT17" i="7"/>
  <c r="BA11" i="7"/>
  <c r="BC18" i="7"/>
  <c r="AQ19" i="7"/>
  <c r="AI17" i="7"/>
  <c r="I28" i="7"/>
  <c r="AC21" i="7"/>
  <c r="I35" i="7"/>
  <c r="BQ35" i="7"/>
  <c r="BA38" i="7"/>
  <c r="O21" i="7"/>
  <c r="AI29" i="7"/>
  <c r="AT36" i="7"/>
  <c r="BC12" i="7"/>
  <c r="C6" i="7"/>
  <c r="BT50" i="7"/>
  <c r="BA21" i="7"/>
  <c r="A6" i="7"/>
  <c r="AO21" i="7"/>
  <c r="BA3" i="7"/>
  <c r="AT30" i="7"/>
  <c r="I6" i="7"/>
  <c r="O6" i="7"/>
  <c r="BI15" i="7"/>
  <c r="BO43" i="7"/>
  <c r="I50" i="7"/>
  <c r="AC17" i="7"/>
  <c r="T30" i="7"/>
  <c r="C104" i="19"/>
  <c r="E9" i="9" s="1"/>
  <c r="I9" i="9" l="1"/>
  <c r="C105" i="19"/>
  <c r="C106" i="19" s="1"/>
  <c r="C107" i="19" s="1"/>
  <c r="C153" i="19" s="1"/>
  <c r="F9" i="9"/>
  <c r="D9" i="9"/>
  <c r="E10" i="9"/>
  <c r="G9" i="9"/>
  <c r="F10" i="9"/>
  <c r="C9" i="9"/>
  <c r="BI16" i="7"/>
  <c r="D254" i="19"/>
  <c r="A13" i="7"/>
  <c r="O13" i="7"/>
  <c r="Q13" i="7"/>
  <c r="T13" i="7"/>
  <c r="I13" i="7"/>
  <c r="C13" i="7"/>
  <c r="C5" i="7"/>
  <c r="I15" i="7"/>
  <c r="A14" i="7"/>
  <c r="Q14" i="7"/>
  <c r="C14" i="7"/>
  <c r="I14" i="7"/>
  <c r="C15" i="7"/>
  <c r="O15" i="7"/>
  <c r="A15" i="7"/>
  <c r="O14" i="7"/>
  <c r="T15" i="7"/>
  <c r="Q15" i="7"/>
  <c r="C154" i="19"/>
  <c r="D305" i="19" l="1"/>
  <c r="U4" i="22" s="1"/>
  <c r="AE5" i="6" s="1"/>
  <c r="C155" i="19"/>
  <c r="C207" i="19" s="1"/>
  <c r="C255" i="19" s="1"/>
  <c r="M5" i="22" l="1"/>
  <c r="Y6" i="6" s="1"/>
  <c r="U5" i="22"/>
  <c r="AE6" i="6" s="1"/>
  <c r="B4" i="22"/>
  <c r="V5" i="6" s="1"/>
  <c r="M7" i="22"/>
  <c r="H4" i="22"/>
  <c r="X5" i="6" s="1"/>
  <c r="M4" i="22"/>
  <c r="Y5" i="6" s="1"/>
  <c r="Q4" i="22"/>
  <c r="AC5" i="6" s="1"/>
  <c r="W4" i="22"/>
  <c r="AG5" i="6" s="1"/>
  <c r="Q5" i="22"/>
  <c r="AC6" i="6" s="1"/>
  <c r="W5" i="22"/>
  <c r="AG6" i="6" s="1"/>
  <c r="H5" i="22"/>
  <c r="X6" i="6" s="1"/>
  <c r="B5" i="22"/>
  <c r="V6" i="6" s="1"/>
  <c r="H36" i="22"/>
  <c r="M6" i="22"/>
  <c r="U6" i="22"/>
  <c r="Q6" i="22"/>
  <c r="B6" i="22"/>
  <c r="Q36" i="22"/>
  <c r="W8" i="22"/>
  <c r="H6" i="22"/>
  <c r="H7" i="22"/>
  <c r="W6" i="22"/>
  <c r="H16" i="22"/>
  <c r="H8" i="22"/>
  <c r="Q7" i="22"/>
  <c r="U7" i="22"/>
  <c r="U8" i="22"/>
  <c r="Q8" i="22"/>
  <c r="W7" i="22"/>
  <c r="B7" i="22"/>
  <c r="B8" i="22"/>
  <c r="M8" i="22"/>
  <c r="W30" i="22"/>
  <c r="U9" i="22"/>
  <c r="W33" i="22"/>
  <c r="M34" i="22"/>
  <c r="B36" i="22"/>
  <c r="Q23" i="22"/>
  <c r="H41" i="22"/>
  <c r="Q11" i="22"/>
  <c r="Q30" i="22"/>
  <c r="W37" i="22"/>
  <c r="M29" i="22"/>
  <c r="W35" i="22"/>
  <c r="W12" i="22"/>
  <c r="H9" i="22"/>
  <c r="U15" i="22"/>
  <c r="M31" i="22"/>
  <c r="B21" i="22"/>
  <c r="Q28" i="22"/>
  <c r="U14" i="22"/>
  <c r="Q21" i="22"/>
  <c r="W13" i="22"/>
  <c r="U12" i="22"/>
  <c r="B34" i="22"/>
  <c r="M41" i="22"/>
  <c r="H42" i="22"/>
  <c r="M33" i="22"/>
  <c r="H14" i="22"/>
  <c r="Q26" i="22"/>
  <c r="B39" i="22"/>
  <c r="U42" i="22"/>
  <c r="W29" i="22"/>
  <c r="B30" i="22"/>
  <c r="B13" i="22"/>
  <c r="B10" i="22"/>
  <c r="U36" i="22"/>
  <c r="W32" i="22"/>
  <c r="U25" i="22"/>
  <c r="Q22" i="22"/>
  <c r="H21" i="22"/>
  <c r="H18" i="22"/>
  <c r="U28" i="22"/>
  <c r="U26" i="22"/>
  <c r="H29" i="22"/>
  <c r="H22" i="22"/>
  <c r="H35" i="22"/>
  <c r="B25" i="22"/>
  <c r="H26" i="22"/>
  <c r="U10" i="22"/>
  <c r="H31" i="22"/>
  <c r="M19" i="22"/>
  <c r="W25" i="22"/>
  <c r="B12" i="22"/>
  <c r="U29" i="22"/>
  <c r="M39" i="22"/>
  <c r="U19" i="22"/>
  <c r="U37" i="22"/>
  <c r="U40" i="22"/>
  <c r="M14" i="22"/>
  <c r="Q15" i="22"/>
  <c r="Q18" i="22"/>
  <c r="W38" i="22"/>
  <c r="W11" i="22"/>
  <c r="W23" i="22"/>
  <c r="B20" i="22"/>
  <c r="B11" i="22"/>
  <c r="W27" i="22"/>
  <c r="M32" i="22"/>
  <c r="Q27" i="22"/>
  <c r="B32" i="22"/>
  <c r="W34" i="22"/>
  <c r="B37" i="22"/>
  <c r="Q37" i="22"/>
  <c r="W16" i="22"/>
  <c r="Q25" i="22"/>
  <c r="Q42" i="22"/>
  <c r="U17" i="22"/>
  <c r="M40" i="22"/>
  <c r="W18" i="22"/>
  <c r="U21" i="22"/>
  <c r="B26" i="22"/>
  <c r="U23" i="22"/>
  <c r="H39" i="22"/>
  <c r="U34" i="22"/>
  <c r="H17" i="22"/>
  <c r="U27" i="22"/>
  <c r="U35" i="22"/>
  <c r="H34" i="22"/>
  <c r="H37" i="22"/>
  <c r="H24" i="22"/>
  <c r="Q17" i="22"/>
  <c r="M35" i="22"/>
  <c r="Q33" i="22"/>
  <c r="Q34" i="22"/>
  <c r="U30" i="22"/>
  <c r="M37" i="22"/>
  <c r="H20" i="22"/>
  <c r="U31" i="22"/>
  <c r="M38" i="22"/>
  <c r="M25" i="22"/>
  <c r="U13" i="22"/>
  <c r="B14" i="22"/>
  <c r="H11" i="22"/>
  <c r="M30" i="22"/>
  <c r="H32" i="22"/>
  <c r="H19" i="22"/>
  <c r="U41" i="22"/>
  <c r="W28" i="22"/>
  <c r="M24" i="22"/>
  <c r="Q19" i="22"/>
  <c r="W42" i="22"/>
  <c r="Q40" i="22"/>
  <c r="M17" i="22"/>
  <c r="B24" i="22"/>
  <c r="H38" i="22"/>
  <c r="M18" i="22"/>
  <c r="M36" i="22"/>
  <c r="U22" i="22"/>
  <c r="W14" i="22"/>
  <c r="Q9" i="22"/>
  <c r="H40" i="22"/>
  <c r="Q10" i="22"/>
  <c r="Q29" i="22"/>
  <c r="Q39" i="22"/>
  <c r="B42" i="22"/>
  <c r="M21" i="22"/>
  <c r="U18" i="22"/>
  <c r="U24" i="22"/>
  <c r="B40" i="22"/>
  <c r="W36" i="22"/>
  <c r="B18" i="22"/>
  <c r="H13" i="22"/>
  <c r="W19" i="22"/>
  <c r="B19" i="22"/>
  <c r="B38" i="22"/>
  <c r="H27" i="22"/>
  <c r="H30" i="22"/>
  <c r="W24" i="22"/>
  <c r="B27" i="22"/>
  <c r="Q32" i="22"/>
  <c r="B29" i="22"/>
  <c r="Q41" i="22"/>
  <c r="M9" i="22"/>
  <c r="W20" i="22"/>
  <c r="M23" i="22"/>
  <c r="M26" i="22"/>
  <c r="M13" i="22"/>
  <c r="B41" i="22"/>
  <c r="B9" i="22"/>
  <c r="H15" i="22"/>
  <c r="W10" i="22"/>
  <c r="B17" i="22"/>
  <c r="H12" i="22"/>
  <c r="B16" i="22"/>
  <c r="W39" i="22"/>
  <c r="Q24" i="22"/>
  <c r="M28" i="22"/>
  <c r="W26" i="22"/>
  <c r="H10" i="22"/>
  <c r="H25" i="22"/>
  <c r="M20" i="22"/>
  <c r="W41" i="22"/>
  <c r="M42" i="22"/>
  <c r="Q35" i="22"/>
  <c r="M11" i="22"/>
  <c r="B31" i="22"/>
  <c r="B33" i="22"/>
  <c r="Q16" i="22"/>
  <c r="U11" i="22"/>
  <c r="W9" i="22"/>
  <c r="H28" i="22"/>
  <c r="W40" i="22"/>
  <c r="U32" i="22"/>
  <c r="Q14" i="22"/>
  <c r="U16" i="22"/>
  <c r="U33" i="22"/>
  <c r="Q12" i="22"/>
  <c r="B28" i="22"/>
  <c r="M15" i="22"/>
  <c r="B22" i="22"/>
  <c r="U39" i="22"/>
  <c r="M16" i="22"/>
  <c r="B23" i="22"/>
  <c r="H33" i="22"/>
  <c r="Q38" i="22"/>
  <c r="W15" i="22"/>
  <c r="B35" i="22"/>
  <c r="B15" i="22"/>
  <c r="Q20" i="22"/>
  <c r="W22" i="22"/>
  <c r="U38" i="22"/>
  <c r="M10" i="22"/>
  <c r="H23" i="22"/>
  <c r="U20" i="22"/>
  <c r="M27" i="22"/>
  <c r="W31" i="22"/>
  <c r="W17" i="22"/>
  <c r="W21" i="22"/>
  <c r="M22" i="22"/>
  <c r="M12" i="22"/>
  <c r="Q31" i="22"/>
  <c r="Q13" i="22"/>
  <c r="C303" i="19"/>
  <c r="C304" i="19" l="1"/>
  <c r="C305" i="19" s="1"/>
  <c r="C353" i="19" l="1"/>
  <c r="C354" i="19" s="1"/>
  <c r="C355" i="19" s="1"/>
  <c r="C356" i="19" s="1"/>
  <c r="C357" i="19" s="1"/>
  <c r="C358" i="19" s="1"/>
  <c r="BT5" i="7"/>
  <c r="AC45" i="7"/>
  <c r="C23" i="9"/>
  <c r="C17" i="9"/>
  <c r="I12" i="9"/>
  <c r="G17" i="9"/>
  <c r="G10" i="9"/>
  <c r="I13" i="9"/>
  <c r="D17" i="9"/>
  <c r="E14" i="9"/>
  <c r="G19" i="9"/>
  <c r="F11" i="9"/>
  <c r="C18" i="9"/>
  <c r="E19" i="9"/>
  <c r="C11" i="9"/>
  <c r="G20" i="9"/>
  <c r="F15" i="9"/>
  <c r="G14" i="9"/>
  <c r="E20" i="9"/>
  <c r="I10" i="9"/>
  <c r="E24" i="9"/>
  <c r="G22" i="9"/>
  <c r="D10" i="9"/>
  <c r="C20" i="9"/>
  <c r="C24" i="9"/>
  <c r="D24" i="9"/>
  <c r="I16" i="9"/>
  <c r="G21" i="9"/>
  <c r="F17" i="9"/>
  <c r="E22" i="9"/>
  <c r="F21" i="9"/>
  <c r="F12" i="9"/>
  <c r="F13" i="9"/>
  <c r="I14" i="9"/>
  <c r="F22" i="9"/>
  <c r="C14" i="9"/>
  <c r="E11" i="9"/>
  <c r="G12" i="9"/>
  <c r="D22" i="9"/>
  <c r="I18" i="9"/>
  <c r="D11" i="9"/>
  <c r="E12" i="9"/>
  <c r="D20" i="9"/>
  <c r="G23" i="9"/>
  <c r="C21" i="9"/>
  <c r="G15" i="9"/>
  <c r="F23" i="9"/>
  <c r="C10" i="9"/>
  <c r="F18" i="9"/>
  <c r="D12" i="9"/>
  <c r="G18" i="9"/>
  <c r="C16" i="9"/>
  <c r="C12" i="9"/>
  <c r="G16" i="9"/>
  <c r="F16" i="9"/>
  <c r="C15" i="9"/>
  <c r="F14" i="9"/>
  <c r="I11" i="9"/>
  <c r="D23" i="9"/>
  <c r="I19" i="9"/>
  <c r="D21" i="9"/>
  <c r="D14" i="9"/>
  <c r="G24" i="9"/>
  <c r="I23" i="9"/>
  <c r="D19" i="9"/>
  <c r="F24" i="9"/>
  <c r="F19" i="9"/>
  <c r="E15" i="9"/>
  <c r="I21" i="9"/>
  <c r="G13" i="9"/>
  <c r="G11" i="9"/>
  <c r="D18" i="9"/>
  <c r="D15" i="9"/>
  <c r="E23" i="9"/>
  <c r="D13" i="9"/>
  <c r="C13" i="9"/>
  <c r="E18" i="9"/>
  <c r="E21" i="9"/>
  <c r="I15" i="9"/>
  <c r="I24" i="9"/>
  <c r="I17" i="9"/>
  <c r="I22" i="9"/>
  <c r="E16" i="9"/>
  <c r="D16" i="9"/>
  <c r="C19" i="9"/>
  <c r="E17" i="9"/>
  <c r="F20" i="9"/>
  <c r="E13" i="9"/>
  <c r="I20" i="9" l="1"/>
  <c r="C22" i="9"/>
  <c r="C359" i="19"/>
  <c r="C360" i="19" l="1"/>
  <c r="I26" i="9" s="1"/>
  <c r="E25" i="9"/>
  <c r="G25" i="9"/>
  <c r="D25" i="9"/>
  <c r="I25" i="9"/>
  <c r="C25" i="9"/>
  <c r="F25" i="9"/>
  <c r="C361" i="19" l="1"/>
  <c r="G27" i="9" s="1"/>
  <c r="C26" i="9"/>
  <c r="E26" i="9"/>
  <c r="F26" i="9"/>
  <c r="G26" i="9"/>
  <c r="I27" i="9"/>
  <c r="D27" i="9"/>
  <c r="D26" i="9"/>
  <c r="E27" i="9" l="1"/>
  <c r="C362" i="19"/>
  <c r="G28" i="9" s="1"/>
  <c r="F27" i="9"/>
  <c r="C27" i="9"/>
  <c r="D28" i="9"/>
  <c r="C28" i="9" l="1"/>
  <c r="C363" i="19"/>
  <c r="G29" i="9" s="1"/>
  <c r="E28" i="9"/>
  <c r="F28" i="9"/>
  <c r="I28" i="9"/>
  <c r="D29" i="9" l="1"/>
  <c r="C364" i="19"/>
  <c r="I30" i="9" s="1"/>
  <c r="I29" i="9"/>
  <c r="E29" i="9"/>
  <c r="F29" i="9"/>
  <c r="C29" i="9"/>
  <c r="C365" i="19" l="1"/>
  <c r="C366" i="19" s="1"/>
  <c r="E31" i="9"/>
  <c r="F30" i="9"/>
  <c r="C30" i="9"/>
  <c r="F31" i="9"/>
  <c r="I31" i="9"/>
  <c r="D31" i="9"/>
  <c r="D30" i="9"/>
  <c r="G30" i="9"/>
  <c r="C31" i="9"/>
  <c r="E30" i="9"/>
  <c r="C367" i="19" l="1"/>
  <c r="C33" i="9"/>
  <c r="F49" i="9"/>
  <c r="G50" i="9"/>
  <c r="E42" i="9"/>
  <c r="G39" i="9"/>
  <c r="E41" i="9"/>
  <c r="C41" i="9"/>
  <c r="D50" i="9"/>
  <c r="C42" i="9"/>
  <c r="C49" i="9"/>
  <c r="G53" i="9"/>
  <c r="F45" i="9"/>
  <c r="E53" i="9"/>
  <c r="F33" i="9"/>
  <c r="E33" i="9"/>
  <c r="G43" i="9"/>
  <c r="E44" i="9"/>
  <c r="D47" i="9"/>
  <c r="E48" i="9"/>
  <c r="E47" i="9"/>
  <c r="G42" i="9"/>
  <c r="G44" i="9"/>
  <c r="I48" i="9"/>
  <c r="D36" i="9"/>
  <c r="E46" i="9"/>
  <c r="C40" i="9"/>
  <c r="E43" i="9"/>
  <c r="I44" i="9"/>
  <c r="E37" i="9"/>
  <c r="E34" i="9"/>
  <c r="F37" i="9"/>
  <c r="C51" i="9"/>
  <c r="I33" i="9"/>
  <c r="I50" i="9"/>
  <c r="G51" i="9"/>
  <c r="D51" i="9"/>
  <c r="G37" i="9"/>
  <c r="F53" i="9"/>
  <c r="D44" i="9"/>
  <c r="E51" i="9"/>
  <c r="C53" i="9"/>
  <c r="I47" i="9"/>
  <c r="C50" i="9"/>
  <c r="I41" i="9"/>
  <c r="C52" i="9"/>
  <c r="C36" i="9"/>
  <c r="C48" i="9"/>
  <c r="F34" i="9"/>
  <c r="D39" i="9"/>
  <c r="D38" i="9"/>
  <c r="D49" i="9"/>
  <c r="D53" i="9"/>
  <c r="G45" i="9"/>
  <c r="G47" i="9"/>
  <c r="E36" i="9"/>
  <c r="C44" i="9"/>
  <c r="F40" i="9"/>
  <c r="D35" i="9"/>
  <c r="F51" i="9"/>
  <c r="F38" i="9"/>
  <c r="I52" i="9"/>
  <c r="C46" i="9"/>
  <c r="D43" i="9"/>
  <c r="C39" i="9"/>
  <c r="D40" i="9"/>
  <c r="E52" i="9"/>
  <c r="G52" i="9"/>
  <c r="D45" i="9"/>
  <c r="E39" i="9"/>
  <c r="G36" i="9"/>
  <c r="D52" i="9"/>
  <c r="D41" i="9"/>
  <c r="C34" i="9"/>
  <c r="G40" i="9"/>
  <c r="F39" i="9"/>
  <c r="G32" i="9"/>
  <c r="C32" i="9"/>
  <c r="I53" i="9"/>
  <c r="G49" i="9"/>
  <c r="I51" i="9"/>
  <c r="D37" i="9"/>
  <c r="I39" i="9"/>
  <c r="G35" i="9"/>
  <c r="D46" i="9"/>
  <c r="F44" i="9"/>
  <c r="D33" i="9"/>
  <c r="C43" i="9"/>
  <c r="E49" i="9"/>
  <c r="F48" i="9"/>
  <c r="I45" i="9"/>
  <c r="G38" i="9"/>
  <c r="I40" i="9"/>
  <c r="E35" i="9"/>
  <c r="I46" i="9"/>
  <c r="E50" i="9"/>
  <c r="E45" i="9"/>
  <c r="C45" i="9"/>
  <c r="I36" i="9"/>
  <c r="F43" i="9"/>
  <c r="F35" i="9"/>
  <c r="D32" i="9"/>
  <c r="C47" i="9"/>
  <c r="I38" i="9"/>
  <c r="C38" i="9"/>
  <c r="G34" i="9"/>
  <c r="F46" i="9"/>
  <c r="F41" i="9"/>
  <c r="I49" i="9"/>
  <c r="D42" i="9"/>
  <c r="C37" i="9"/>
  <c r="I37" i="9"/>
  <c r="I35" i="9"/>
  <c r="I42" i="9"/>
  <c r="F42" i="9"/>
  <c r="C35" i="9"/>
  <c r="D48" i="9"/>
  <c r="D34" i="9"/>
  <c r="F52" i="9"/>
  <c r="G41" i="9"/>
  <c r="G46" i="9"/>
  <c r="I43" i="9"/>
  <c r="F36" i="9"/>
  <c r="G48" i="9"/>
  <c r="E40" i="9"/>
  <c r="I34" i="9"/>
  <c r="F47" i="9"/>
  <c r="G33" i="9"/>
  <c r="F50" i="9"/>
  <c r="E38" i="9"/>
  <c r="F32" i="9"/>
  <c r="I32" i="9"/>
  <c r="E32" i="9"/>
  <c r="G3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国岡　美佳</author>
    <author>千葉市</author>
  </authors>
  <commentList>
    <comment ref="A1" authorId="0" shapeId="0" xr:uid="{00000000-0006-0000-0300-000001000000}">
      <text>
        <r>
          <rPr>
            <b/>
            <sz val="9"/>
            <color indexed="81"/>
            <rFont val="ＭＳ Ｐゴシック"/>
            <family val="3"/>
            <charset val="128"/>
          </rPr>
          <t>完了公告の翌日付でもらう(帰属日：都市計画法第39、40条）。土日にあたる場合の受付(収受日)は翌開庁日</t>
        </r>
      </text>
    </comment>
    <comment ref="A41" authorId="0" shapeId="0" xr:uid="{00000000-0006-0000-0300-000002000000}">
      <text>
        <r>
          <rPr>
            <b/>
            <sz val="9"/>
            <color indexed="81"/>
            <rFont val="ＭＳ Ｐゴシック"/>
            <family val="3"/>
            <charset val="128"/>
          </rPr>
          <t>千葉市（公園管理課）メモ：原本は各公園緑地事務所へ</t>
        </r>
      </text>
    </comment>
    <comment ref="E53" authorId="0" shapeId="0" xr:uid="{00000000-0006-0000-0300-000003000000}">
      <text>
        <r>
          <rPr>
            <b/>
            <sz val="9"/>
            <color indexed="81"/>
            <rFont val="ＭＳ Ｐゴシック"/>
            <family val="3"/>
            <charset val="128"/>
          </rPr>
          <t>帰属日から1年間</t>
        </r>
      </text>
    </comment>
    <comment ref="J152" authorId="1" shapeId="0" xr:uid="{00000000-0006-0000-0300-000004000000}">
      <text>
        <r>
          <rPr>
            <sz val="16"/>
            <color indexed="81"/>
            <rFont val="ＭＳ Ｐゴシック"/>
            <family val="3"/>
            <charset val="128"/>
          </rPr>
          <t>公簿地積を入力</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千葉市</author>
  </authors>
  <commentList>
    <comment ref="B23" authorId="0" shapeId="0" xr:uid="{00000000-0006-0000-0400-000001000000}">
      <text>
        <r>
          <rPr>
            <sz val="16"/>
            <color indexed="81"/>
            <rFont val="HG丸ｺﾞｼｯｸM-PRO"/>
            <family val="3"/>
            <charset val="128"/>
          </rPr>
          <t>開発行為の場合、事業者名を記入</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A7" authorId="0" shapeId="0" xr:uid="{00000000-0006-0000-0600-000001000000}">
      <text>
        <r>
          <rPr>
            <sz val="12"/>
            <color indexed="81"/>
            <rFont val="ＭＳ Ｐゴシック"/>
            <family val="3"/>
            <charset val="128"/>
          </rPr>
          <t>これは印刷用のシートです。
入力用シート（赤色タブ）に必要事項を入力した後、このシートから印刷し図書に添付してください（必須ページ）。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I9" authorId="0" shapeId="0" xr:uid="{00000000-0006-0000-0700-000001000000}">
      <text>
        <r>
          <rPr>
            <b/>
            <sz val="9"/>
            <color indexed="81"/>
            <rFont val="ＭＳ Ｐゴシック"/>
            <family val="3"/>
            <charset val="128"/>
          </rPr>
          <t>これは印刷用のシートです。
入力用シートに必要事項を入力した後、このシートから印刷し図書に添付してください。（必須ページ）</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I15" authorId="0" shapeId="0" xr:uid="{00000000-0006-0000-0800-000001000000}">
      <text>
        <r>
          <rPr>
            <b/>
            <sz val="9"/>
            <color indexed="81"/>
            <rFont val="ＭＳ Ｐゴシック"/>
            <family val="3"/>
            <charset val="128"/>
          </rPr>
          <t>これは印刷用のシートです。
入力用シートに必要事項を入力した後、このシートから印刷し図書に添付してください。（必須ページ）</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AI8" authorId="0" shapeId="0" xr:uid="{00000000-0006-0000-0900-000001000000}">
      <text>
        <r>
          <rPr>
            <b/>
            <sz val="12"/>
            <color indexed="81"/>
            <rFont val="ＭＳ Ｐゴシック"/>
            <family val="3"/>
            <charset val="128"/>
          </rPr>
          <t>これは「施設調書」続き用紙の印刷用シートです。
施設用紙１で足りない場合のみ、入力用シートに必要事項を入力した後、このシートから印刷したものを図書に添付してください。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国岡　美佳</author>
  </authors>
  <commentList>
    <comment ref="H10" authorId="0" shapeId="0" xr:uid="{00000000-0006-0000-0A00-000001000000}">
      <text>
        <r>
          <rPr>
            <b/>
            <sz val="12"/>
            <color indexed="81"/>
            <rFont val="ＭＳ Ｐゴシック"/>
            <family val="3"/>
            <charset val="128"/>
          </rPr>
          <t>これは「施設調書」続き用紙の印刷用シートです。
建築物がある場合のみ、入力用シート（赤タブ）に必要事項を入力した後、このシートから印刷したものを図書に添付してください。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yano</author>
  </authors>
  <commentList>
    <comment ref="O21" authorId="0" shapeId="0" xr:uid="{00000000-0006-0000-0B00-000001000000}">
      <text>
        <r>
          <rPr>
            <b/>
            <sz val="12"/>
            <color indexed="81"/>
            <rFont val="ＭＳ Ｐゴシック"/>
            <family val="3"/>
            <charset val="128"/>
          </rPr>
          <t>これは「施設調書」続き用紙の印刷用シートです。
施設用紙１で足りない場合のみ、入力用シートに必要事項を入力した後、このシートから印刷したものを図書に添付してください。</t>
        </r>
      </text>
    </comment>
  </commentList>
</comments>
</file>

<file path=xl/sharedStrings.xml><?xml version="1.0" encoding="utf-8"?>
<sst xmlns="http://schemas.openxmlformats.org/spreadsheetml/2006/main" count="1903" uniqueCount="886">
  <si>
    <t>記</t>
  </si>
  <si>
    <t>所　　　在</t>
  </si>
  <si>
    <t>地　番</t>
  </si>
  <si>
    <t>公　　簿</t>
  </si>
  <si>
    <t>実　測</t>
  </si>
  <si>
    <t>公園</t>
    <rPh sb="0" eb="2">
      <t>コウエン</t>
    </rPh>
    <phoneticPr fontId="9"/>
  </si>
  <si>
    <t>㎡</t>
    <phoneticPr fontId="9"/>
  </si>
  <si>
    <t>地目</t>
    <rPh sb="0" eb="2">
      <t>チモク</t>
    </rPh>
    <phoneticPr fontId="9"/>
  </si>
  <si>
    <t>氏名</t>
    <phoneticPr fontId="9"/>
  </si>
  <si>
    <t xml:space="preserve">㊞  </t>
    <phoneticPr fontId="9"/>
  </si>
  <si>
    <t>許可番号</t>
    <phoneticPr fontId="9"/>
  </si>
  <si>
    <t>完了公告番号</t>
    <phoneticPr fontId="9"/>
  </si>
  <si>
    <t>施行区域の名称等　</t>
    <phoneticPr fontId="9"/>
  </si>
  <si>
    <t>公共施設名　</t>
    <phoneticPr fontId="9"/>
  </si>
  <si>
    <t>土地の表示</t>
    <phoneticPr fontId="9"/>
  </si>
  <si>
    <t>公園施設一式</t>
    <phoneticPr fontId="9"/>
  </si>
  <si>
    <t>念　　書</t>
  </si>
  <si>
    <t>樹木の枯補償について</t>
  </si>
  <si>
    <t>氏名</t>
    <rPh sb="0" eb="2">
      <t>シメイ</t>
    </rPh>
    <phoneticPr fontId="9"/>
  </si>
  <si>
    <t>住所</t>
    <phoneticPr fontId="9"/>
  </si>
  <si>
    <t>㊞</t>
    <phoneticPr fontId="9"/>
  </si>
  <si>
    <t>下記公園内の樹木がもし向こう1年の間に枯損した場合には、補植いたします。</t>
    <phoneticPr fontId="9"/>
  </si>
  <si>
    <t>公園所在地</t>
    <rPh sb="0" eb="2">
      <t>コウエン</t>
    </rPh>
    <rPh sb="2" eb="5">
      <t>ショザイチ</t>
    </rPh>
    <phoneticPr fontId="9"/>
  </si>
  <si>
    <t>公園名</t>
    <rPh sb="0" eb="2">
      <t>コウエン</t>
    </rPh>
    <rPh sb="2" eb="3">
      <t>メイ</t>
    </rPh>
    <phoneticPr fontId="9"/>
  </si>
  <si>
    <t>補償期間</t>
    <rPh sb="0" eb="2">
      <t>ホショウ</t>
    </rPh>
    <rPh sb="2" eb="4">
      <t>キカン</t>
    </rPh>
    <phoneticPr fontId="9"/>
  </si>
  <si>
    <t>所在地</t>
    <rPh sb="0" eb="3">
      <t>ショザイチ</t>
    </rPh>
    <phoneticPr fontId="9"/>
  </si>
  <si>
    <t>専用給水装置</t>
    <rPh sb="0" eb="2">
      <t>センヨウ</t>
    </rPh>
    <rPh sb="2" eb="4">
      <t>キュウスイ</t>
    </rPh>
    <rPh sb="4" eb="6">
      <t>ソウチ</t>
    </rPh>
    <phoneticPr fontId="9"/>
  </si>
  <si>
    <t>供用給水装置</t>
    <phoneticPr fontId="9"/>
  </si>
  <si>
    <t>申請者</t>
    <rPh sb="0" eb="3">
      <t>シンセイシャ</t>
    </rPh>
    <phoneticPr fontId="9"/>
  </si>
  <si>
    <t>住　所</t>
    <rPh sb="0" eb="1">
      <t>スミ</t>
    </rPh>
    <rPh sb="2" eb="3">
      <t>トコロ</t>
    </rPh>
    <phoneticPr fontId="9"/>
  </si>
  <si>
    <t>氏　名</t>
    <rPh sb="0" eb="1">
      <t>シ</t>
    </rPh>
    <rPh sb="2" eb="3">
      <t>メイ</t>
    </rPh>
    <phoneticPr fontId="9"/>
  </si>
  <si>
    <t>公園</t>
  </si>
  <si>
    <t>千葉市中央区千葉港１番１号</t>
    <rPh sb="0" eb="3">
      <t>チバシ</t>
    </rPh>
    <rPh sb="3" eb="6">
      <t>チュウオウク</t>
    </rPh>
    <rPh sb="6" eb="9">
      <t>チバミナト</t>
    </rPh>
    <rPh sb="10" eb="11">
      <t>バン</t>
    </rPh>
    <rPh sb="12" eb="13">
      <t>ゴウ</t>
    </rPh>
    <phoneticPr fontId="9"/>
  </si>
  <si>
    <t>東京電力所有者変更申請調書</t>
  </si>
  <si>
    <t>お客様番号　　</t>
  </si>
  <si>
    <t>公園緑地事務所</t>
  </si>
  <si>
    <t>振込人氏名　　</t>
  </si>
  <si>
    <t>住所　〒</t>
  </si>
  <si>
    <t>契約名義（公園名）　　　</t>
  </si>
  <si>
    <t>ﾌﾘｶﾞﾅ</t>
    <phoneticPr fontId="9"/>
  </si>
  <si>
    <t>電話番号</t>
    <phoneticPr fontId="9"/>
  </si>
  <si>
    <t>FAX　０１２０－９９－５５０８</t>
    <phoneticPr fontId="9"/>
  </si>
  <si>
    <t>東京電力千葉支社</t>
    <phoneticPr fontId="9"/>
  </si>
  <si>
    <t>TEL　０１２０－９９－５５５２</t>
    <phoneticPr fontId="9"/>
  </si>
  <si>
    <t>年　　月　　日　申請</t>
    <phoneticPr fontId="9"/>
  </si>
  <si>
    <t>申込時の振込人氏名</t>
    <phoneticPr fontId="9"/>
  </si>
  <si>
    <t>　〒</t>
    <phoneticPr fontId="9"/>
  </si>
  <si>
    <t>電話番号　</t>
    <phoneticPr fontId="9"/>
  </si>
  <si>
    <t>契約名義</t>
    <phoneticPr fontId="9"/>
  </si>
  <si>
    <t>℡２７９－８４４０</t>
    <phoneticPr fontId="9"/>
  </si>
  <si>
    <t>℡２８６－８７４０</t>
    <phoneticPr fontId="9"/>
  </si>
  <si>
    <t>若葉公園緑地事務所　　　　　</t>
    <phoneticPr fontId="9"/>
  </si>
  <si>
    <t>緑公園緑地事務所　　　　　　</t>
    <phoneticPr fontId="9"/>
  </si>
  <si>
    <t>〒267-0061　緑区土気町２２　　　　　</t>
    <phoneticPr fontId="9"/>
  </si>
  <si>
    <t>℡２９４－２８８４</t>
    <phoneticPr fontId="9"/>
  </si>
  <si>
    <t>整理番号</t>
    <rPh sb="0" eb="2">
      <t>セイリ</t>
    </rPh>
    <rPh sb="2" eb="4">
      <t>バンゴウ</t>
    </rPh>
    <phoneticPr fontId="9"/>
  </si>
  <si>
    <t>都市計画
番      号</t>
    <rPh sb="0" eb="2">
      <t>トシ</t>
    </rPh>
    <rPh sb="2" eb="4">
      <t>ケイカク</t>
    </rPh>
    <rPh sb="5" eb="6">
      <t>バン</t>
    </rPh>
    <rPh sb="12" eb="13">
      <t>ゴウ</t>
    </rPh>
    <phoneticPr fontId="9"/>
  </si>
  <si>
    <t>建　築　物　及　び　主　要　公　園　施　設</t>
    <rPh sb="0" eb="1">
      <t>ダテ</t>
    </rPh>
    <rPh sb="2" eb="3">
      <t>チク</t>
    </rPh>
    <rPh sb="4" eb="5">
      <t>モノ</t>
    </rPh>
    <rPh sb="6" eb="7">
      <t>オヨ</t>
    </rPh>
    <rPh sb="10" eb="11">
      <t>シュ</t>
    </rPh>
    <rPh sb="12" eb="13">
      <t>カナメ</t>
    </rPh>
    <rPh sb="14" eb="15">
      <t>オオヤケ</t>
    </rPh>
    <rPh sb="16" eb="17">
      <t>エン</t>
    </rPh>
    <rPh sb="18" eb="19">
      <t>ホドコ</t>
    </rPh>
    <rPh sb="20" eb="21">
      <t>セツ</t>
    </rPh>
    <phoneticPr fontId="9"/>
  </si>
  <si>
    <t>種 別</t>
    <rPh sb="0" eb="1">
      <t>タネ</t>
    </rPh>
    <rPh sb="2" eb="3">
      <t>ベツ</t>
    </rPh>
    <phoneticPr fontId="9"/>
  </si>
  <si>
    <t>分類</t>
    <rPh sb="0" eb="2">
      <t>ブンルイ</t>
    </rPh>
    <phoneticPr fontId="9"/>
  </si>
  <si>
    <t>建築面積</t>
    <rPh sb="0" eb="2">
      <t>ケンチク</t>
    </rPh>
    <rPh sb="2" eb="4">
      <t>メンセキ</t>
    </rPh>
    <phoneticPr fontId="9"/>
  </si>
  <si>
    <t>敷地面積</t>
    <rPh sb="0" eb="2">
      <t>シキチ</t>
    </rPh>
    <rPh sb="2" eb="4">
      <t>メンセキ</t>
    </rPh>
    <phoneticPr fontId="9"/>
  </si>
  <si>
    <t>単位</t>
    <rPh sb="0" eb="2">
      <t>タンイ</t>
    </rPh>
    <phoneticPr fontId="9"/>
  </si>
  <si>
    <t>数 量</t>
    <rPh sb="0" eb="1">
      <t>カズ</t>
    </rPh>
    <rPh sb="2" eb="3">
      <t>リョウ</t>
    </rPh>
    <phoneticPr fontId="9"/>
  </si>
  <si>
    <t>備　　　考</t>
    <rPh sb="0" eb="1">
      <t>ビ</t>
    </rPh>
    <rPh sb="4" eb="5">
      <t>コウ</t>
    </rPh>
    <phoneticPr fontId="9"/>
  </si>
  <si>
    <t>名　称</t>
    <rPh sb="0" eb="1">
      <t>メイ</t>
    </rPh>
    <rPh sb="2" eb="3">
      <t>ショウ</t>
    </rPh>
    <phoneticPr fontId="9"/>
  </si>
  <si>
    <t>構　造</t>
    <rPh sb="0" eb="1">
      <t>ガマエ</t>
    </rPh>
    <rPh sb="2" eb="3">
      <t>ヅクリ</t>
    </rPh>
    <phoneticPr fontId="9"/>
  </si>
  <si>
    <t>設置年月日</t>
    <rPh sb="0" eb="2">
      <t>セッチ</t>
    </rPh>
    <rPh sb="2" eb="5">
      <t>ネンガッピ</t>
    </rPh>
    <phoneticPr fontId="9"/>
  </si>
  <si>
    <t>沿　　革　　の　　概　　要</t>
    <rPh sb="0" eb="1">
      <t>エン</t>
    </rPh>
    <rPh sb="3" eb="4">
      <t>カワ</t>
    </rPh>
    <rPh sb="9" eb="10">
      <t>オオムネ</t>
    </rPh>
    <rPh sb="12" eb="13">
      <t>ヨウ</t>
    </rPh>
    <phoneticPr fontId="9"/>
  </si>
  <si>
    <t>建築面積の割 合</t>
    <rPh sb="0" eb="2">
      <t>ケンチク</t>
    </rPh>
    <rPh sb="2" eb="4">
      <t>メンセキ</t>
    </rPh>
    <rPh sb="5" eb="6">
      <t>カツ</t>
    </rPh>
    <rPh sb="7" eb="8">
      <t>ゴウ</t>
    </rPh>
    <phoneticPr fontId="9"/>
  </si>
  <si>
    <t>％</t>
    <phoneticPr fontId="9"/>
  </si>
  <si>
    <t>年月日</t>
    <rPh sb="0" eb="1">
      <t>トシ</t>
    </rPh>
    <rPh sb="1" eb="2">
      <t>ツキ</t>
    </rPh>
    <rPh sb="2" eb="3">
      <t>ヒ</t>
    </rPh>
    <phoneticPr fontId="9"/>
  </si>
  <si>
    <t>都市公園法第五条第一項に規定する建築面積の割合</t>
    <rPh sb="0" eb="2">
      <t>トシ</t>
    </rPh>
    <rPh sb="2" eb="4">
      <t>コウエン</t>
    </rPh>
    <rPh sb="4" eb="5">
      <t>ホウ</t>
    </rPh>
    <rPh sb="5" eb="6">
      <t>ダイ</t>
    </rPh>
    <rPh sb="6" eb="7">
      <t>ゴ</t>
    </rPh>
    <rPh sb="7" eb="8">
      <t>ジョウ</t>
    </rPh>
    <rPh sb="8" eb="9">
      <t>ダイ</t>
    </rPh>
    <rPh sb="9" eb="10">
      <t>イチ</t>
    </rPh>
    <rPh sb="10" eb="11">
      <t>コウ</t>
    </rPh>
    <rPh sb="12" eb="14">
      <t>キテイ</t>
    </rPh>
    <rPh sb="16" eb="18">
      <t>ケンチク</t>
    </rPh>
    <rPh sb="18" eb="20">
      <t>メンセキ</t>
    </rPh>
    <rPh sb="21" eb="23">
      <t>ワリアイ</t>
    </rPh>
    <phoneticPr fontId="9"/>
  </si>
  <si>
    <t>運動施設</t>
    <rPh sb="0" eb="2">
      <t>ウンドウ</t>
    </rPh>
    <rPh sb="2" eb="4">
      <t>シセツ</t>
    </rPh>
    <phoneticPr fontId="9"/>
  </si>
  <si>
    <t>緑地の割合</t>
    <rPh sb="0" eb="2">
      <t>リョクチ</t>
    </rPh>
    <rPh sb="3" eb="5">
      <t>ワリアイ</t>
    </rPh>
    <phoneticPr fontId="9"/>
  </si>
  <si>
    <t>建設費</t>
    <rPh sb="0" eb="3">
      <t>ケンセツヒ</t>
    </rPh>
    <phoneticPr fontId="9"/>
  </si>
  <si>
    <t>（千円）　</t>
    <rPh sb="1" eb="3">
      <t>センエン</t>
    </rPh>
    <phoneticPr fontId="9"/>
  </si>
  <si>
    <t>敷地面積</t>
    <rPh sb="0" eb="1">
      <t>シキ</t>
    </rPh>
    <rPh sb="1" eb="2">
      <t>チ</t>
    </rPh>
    <rPh sb="2" eb="3">
      <t>メン</t>
    </rPh>
    <rPh sb="3" eb="4">
      <t>セキ</t>
    </rPh>
    <phoneticPr fontId="9"/>
  </si>
  <si>
    <t>数量</t>
    <rPh sb="0" eb="2">
      <t>スウリョウ</t>
    </rPh>
    <phoneticPr fontId="9"/>
  </si>
  <si>
    <t>休養施設</t>
    <rPh sb="0" eb="2">
      <t>キュウヨウ</t>
    </rPh>
    <rPh sb="2" eb="4">
      <t>シセツ</t>
    </rPh>
    <phoneticPr fontId="9"/>
  </si>
  <si>
    <t>構　　造</t>
    <rPh sb="0" eb="1">
      <t>ガマエ</t>
    </rPh>
    <rPh sb="3" eb="4">
      <t>ヅクリ</t>
    </rPh>
    <phoneticPr fontId="9"/>
  </si>
  <si>
    <t>期　　　間</t>
    <rPh sb="0" eb="1">
      <t>キ</t>
    </rPh>
    <rPh sb="4" eb="5">
      <t>アイダ</t>
    </rPh>
    <phoneticPr fontId="9"/>
  </si>
  <si>
    <t>高　木</t>
    <rPh sb="0" eb="1">
      <t>タカ</t>
    </rPh>
    <rPh sb="2" eb="3">
      <t>ボク</t>
    </rPh>
    <phoneticPr fontId="9"/>
  </si>
  <si>
    <t>中　木</t>
    <rPh sb="0" eb="1">
      <t>ナカ</t>
    </rPh>
    <rPh sb="2" eb="3">
      <t>キ</t>
    </rPh>
    <phoneticPr fontId="9"/>
  </si>
  <si>
    <t>低　木</t>
    <rPh sb="0" eb="1">
      <t>ヒク</t>
    </rPh>
    <rPh sb="2" eb="3">
      <t>キ</t>
    </rPh>
    <phoneticPr fontId="9"/>
  </si>
  <si>
    <t>地被類</t>
    <rPh sb="0" eb="1">
      <t>チ</t>
    </rPh>
    <rPh sb="1" eb="2">
      <t>ヒ</t>
    </rPh>
    <rPh sb="2" eb="3">
      <t>ルイ</t>
    </rPh>
    <phoneticPr fontId="9"/>
  </si>
  <si>
    <t>芝　生</t>
    <rPh sb="0" eb="1">
      <t>シバ</t>
    </rPh>
    <rPh sb="2" eb="3">
      <t>ショウ</t>
    </rPh>
    <phoneticPr fontId="9"/>
  </si>
  <si>
    <t>生　垣</t>
    <rPh sb="0" eb="1">
      <t>イ</t>
    </rPh>
    <rPh sb="2" eb="3">
      <t>ガキ</t>
    </rPh>
    <phoneticPr fontId="9"/>
  </si>
  <si>
    <t>つる物</t>
    <rPh sb="2" eb="3">
      <t>モノ</t>
    </rPh>
    <phoneticPr fontId="9"/>
  </si>
  <si>
    <t>法　規　関　係</t>
    <rPh sb="0" eb="1">
      <t>ホウ</t>
    </rPh>
    <rPh sb="2" eb="3">
      <t>キ</t>
    </rPh>
    <rPh sb="4" eb="5">
      <t>セキ</t>
    </rPh>
    <rPh sb="6" eb="7">
      <t>カカリ</t>
    </rPh>
    <phoneticPr fontId="9"/>
  </si>
  <si>
    <t>法　　令</t>
    <rPh sb="0" eb="1">
      <t>ホウ</t>
    </rPh>
    <rPh sb="3" eb="4">
      <t>レイ</t>
    </rPh>
    <phoneticPr fontId="9"/>
  </si>
  <si>
    <t>年　月　日</t>
    <rPh sb="0" eb="1">
      <t>トシ</t>
    </rPh>
    <rPh sb="2" eb="3">
      <t>ツキ</t>
    </rPh>
    <rPh sb="4" eb="5">
      <t>ヒ</t>
    </rPh>
    <phoneticPr fontId="9"/>
  </si>
  <si>
    <t>適　用　関　係</t>
    <rPh sb="0" eb="1">
      <t>テキ</t>
    </rPh>
    <rPh sb="2" eb="3">
      <t>ヨウ</t>
    </rPh>
    <rPh sb="4" eb="5">
      <t>セキ</t>
    </rPh>
    <rPh sb="6" eb="7">
      <t>カカリ</t>
    </rPh>
    <phoneticPr fontId="9"/>
  </si>
  <si>
    <t>主要公園施設</t>
    <rPh sb="0" eb="2">
      <t>シュヨウ</t>
    </rPh>
    <rPh sb="2" eb="4">
      <t>コウエン</t>
    </rPh>
    <rPh sb="4" eb="6">
      <t>シセツ</t>
    </rPh>
    <phoneticPr fontId="9"/>
  </si>
  <si>
    <t>備       考</t>
    <rPh sb="0" eb="1">
      <t>ビ</t>
    </rPh>
    <rPh sb="8" eb="9">
      <t>コウ</t>
    </rPh>
    <phoneticPr fontId="9"/>
  </si>
  <si>
    <t>構    造</t>
  </si>
  <si>
    <t>植　栽　一　覧　表</t>
    <rPh sb="0" eb="1">
      <t>ショク</t>
    </rPh>
    <rPh sb="2" eb="3">
      <t>サイ</t>
    </rPh>
    <rPh sb="4" eb="5">
      <t>イチ</t>
    </rPh>
    <rPh sb="6" eb="7">
      <t>ラン</t>
    </rPh>
    <rPh sb="8" eb="9">
      <t>ヒョウ</t>
    </rPh>
    <phoneticPr fontId="9"/>
  </si>
  <si>
    <t>樹　　種</t>
    <rPh sb="0" eb="4">
      <t>ジュシュ</t>
    </rPh>
    <phoneticPr fontId="9"/>
  </si>
  <si>
    <t>規　格</t>
    <rPh sb="0" eb="3">
      <t>キカク</t>
    </rPh>
    <phoneticPr fontId="9"/>
  </si>
  <si>
    <t>備　　　　　考</t>
    <rPh sb="0" eb="7">
      <t>ビコウ</t>
    </rPh>
    <phoneticPr fontId="9"/>
  </si>
  <si>
    <t>Ｈ</t>
    <phoneticPr fontId="9"/>
  </si>
  <si>
    <t>Ｃ</t>
    <phoneticPr fontId="9"/>
  </si>
  <si>
    <t>Ｗ</t>
    <phoneticPr fontId="9"/>
  </si>
  <si>
    <t>高　　木</t>
    <rPh sb="0" eb="1">
      <t>タカ</t>
    </rPh>
    <rPh sb="3" eb="4">
      <t>モク</t>
    </rPh>
    <phoneticPr fontId="9"/>
  </si>
  <si>
    <t>計</t>
    <rPh sb="0" eb="1">
      <t>ケイ</t>
    </rPh>
    <phoneticPr fontId="9"/>
  </si>
  <si>
    <t>本</t>
    <rPh sb="0" eb="1">
      <t>ホン</t>
    </rPh>
    <phoneticPr fontId="9"/>
  </si>
  <si>
    <t>中　木</t>
    <rPh sb="0" eb="1">
      <t>チュウ</t>
    </rPh>
    <phoneticPr fontId="9"/>
  </si>
  <si>
    <t>低　木</t>
    <rPh sb="0" eb="1">
      <t>テイ</t>
    </rPh>
    <rPh sb="2" eb="3">
      <t>モク</t>
    </rPh>
    <phoneticPr fontId="9"/>
  </si>
  <si>
    <t>地被類</t>
    <rPh sb="0" eb="1">
      <t>チ</t>
    </rPh>
    <rPh sb="1" eb="2">
      <t>オオ</t>
    </rPh>
    <rPh sb="2" eb="3">
      <t>ルイ</t>
    </rPh>
    <phoneticPr fontId="9"/>
  </si>
  <si>
    <t>メ　ー　カ　ー　名　一　覧</t>
    <rPh sb="8" eb="9">
      <t>メイ</t>
    </rPh>
    <rPh sb="10" eb="11">
      <t>イチ</t>
    </rPh>
    <rPh sb="12" eb="13">
      <t>ラン</t>
    </rPh>
    <phoneticPr fontId="9"/>
  </si>
  <si>
    <t>主 要 公 園 施 設</t>
    <phoneticPr fontId="9"/>
  </si>
  <si>
    <t>メーカー名</t>
    <rPh sb="4" eb="5">
      <t>メイ</t>
    </rPh>
    <phoneticPr fontId="9"/>
  </si>
  <si>
    <t>連絡先</t>
    <rPh sb="0" eb="3">
      <t>レンラクサキ</t>
    </rPh>
    <phoneticPr fontId="9"/>
  </si>
  <si>
    <t>車止め</t>
  </si>
  <si>
    <t>園名板</t>
  </si>
  <si>
    <t>フリガナ</t>
    <phoneticPr fontId="9"/>
  </si>
  <si>
    <t>登記原因証明情報兼登記承諾書</t>
  </si>
  <si>
    <t>地　　番</t>
  </si>
  <si>
    <t>地　目</t>
  </si>
  <si>
    <t>地　　　積</t>
  </si>
  <si>
    <t>所有者</t>
    <phoneticPr fontId="9"/>
  </si>
  <si>
    <t>住　所</t>
    <phoneticPr fontId="9"/>
  </si>
  <si>
    <t>氏　名</t>
    <phoneticPr fontId="9"/>
  </si>
  <si>
    <t>所　　　　在</t>
    <phoneticPr fontId="9"/>
  </si>
  <si>
    <t>以下余白</t>
    <rPh sb="0" eb="2">
      <t>イカ</t>
    </rPh>
    <rPh sb="2" eb="4">
      <t>ヨハク</t>
    </rPh>
    <rPh sb="3" eb="4">
      <t>ハク</t>
    </rPh>
    <phoneticPr fontId="9"/>
  </si>
  <si>
    <t>記</t>
    <phoneticPr fontId="9"/>
  </si>
  <si>
    <t>境　界　同　意　書</t>
    <rPh sb="0" eb="1">
      <t>サカイ</t>
    </rPh>
    <rPh sb="2" eb="3">
      <t>カイ</t>
    </rPh>
    <rPh sb="4" eb="5">
      <t>ドウ</t>
    </rPh>
    <rPh sb="6" eb="7">
      <t>イ</t>
    </rPh>
    <rPh sb="8" eb="9">
      <t>ショ</t>
    </rPh>
    <phoneticPr fontId="9"/>
  </si>
  <si>
    <t>次の所有者と、下記公共用地（公園・緑地）との境界は、現地で表示のとおり異議なく同意します。</t>
    <rPh sb="0" eb="1">
      <t>ツギ</t>
    </rPh>
    <rPh sb="2" eb="5">
      <t>ショユウシャ</t>
    </rPh>
    <rPh sb="7" eb="9">
      <t>カキ</t>
    </rPh>
    <rPh sb="9" eb="11">
      <t>コウキョウ</t>
    </rPh>
    <rPh sb="11" eb="13">
      <t>ヨウチ</t>
    </rPh>
    <rPh sb="14" eb="16">
      <t>コウエン</t>
    </rPh>
    <rPh sb="17" eb="19">
      <t>リョクチ</t>
    </rPh>
    <rPh sb="22" eb="24">
      <t>キョウカイ</t>
    </rPh>
    <rPh sb="26" eb="28">
      <t>ゲンチ</t>
    </rPh>
    <rPh sb="29" eb="31">
      <t>ヒョウジ</t>
    </rPh>
    <rPh sb="35" eb="37">
      <t>イギ</t>
    </rPh>
    <rPh sb="39" eb="41">
      <t>ドウイ</t>
    </rPh>
    <phoneticPr fontId="9"/>
  </si>
  <si>
    <t>公共用地（公園・緑地）の所在：</t>
    <rPh sb="0" eb="2">
      <t>コウキョウ</t>
    </rPh>
    <rPh sb="2" eb="4">
      <t>ヨウチ</t>
    </rPh>
    <rPh sb="5" eb="7">
      <t>コウエン</t>
    </rPh>
    <rPh sb="8" eb="10">
      <t>リョクチ</t>
    </rPh>
    <rPh sb="12" eb="14">
      <t>ショザイ</t>
    </rPh>
    <phoneticPr fontId="9"/>
  </si>
  <si>
    <t>地番：</t>
    <rPh sb="0" eb="2">
      <t>チバン</t>
    </rPh>
    <phoneticPr fontId="9"/>
  </si>
  <si>
    <t>公園管理者</t>
    <rPh sb="0" eb="2">
      <t>コウエン</t>
    </rPh>
    <rPh sb="2" eb="5">
      <t>カンリシャ</t>
    </rPh>
    <phoneticPr fontId="9"/>
  </si>
  <si>
    <t>所在</t>
    <rPh sb="0" eb="2">
      <t>ショザイ</t>
    </rPh>
    <phoneticPr fontId="9"/>
  </si>
  <si>
    <t>地番</t>
    <rPh sb="0" eb="2">
      <t>チバン</t>
    </rPh>
    <phoneticPr fontId="9"/>
  </si>
  <si>
    <t>所在者住所</t>
    <rPh sb="0" eb="2">
      <t>ショザイ</t>
    </rPh>
    <rPh sb="2" eb="3">
      <t>シャ</t>
    </rPh>
    <rPh sb="3" eb="5">
      <t>ジュウショ</t>
    </rPh>
    <phoneticPr fontId="9"/>
  </si>
  <si>
    <t>認印</t>
    <rPh sb="0" eb="2">
      <t>ミトメイン</t>
    </rPh>
    <phoneticPr fontId="9"/>
  </si>
  <si>
    <t>一、不動産の表示　　末尾記載のとおり</t>
    <phoneticPr fontId="9"/>
  </si>
  <si>
    <t>地　　　積</t>
    <rPh sb="4" eb="5">
      <t>セキ</t>
    </rPh>
    <phoneticPr fontId="9"/>
  </si>
  <si>
    <t>境界同意書、境界杭写真</t>
  </si>
  <si>
    <t>公園施設写真、メーカーリスト一覧</t>
  </si>
  <si>
    <t>開発行為許可通知書の写し</t>
  </si>
  <si>
    <t>工事の検査済み証及び完了公告の写し</t>
  </si>
  <si>
    <t>公園面積</t>
    <rPh sb="0" eb="2">
      <t>コ</t>
    </rPh>
    <rPh sb="2" eb="4">
      <t>メンセキ</t>
    </rPh>
    <phoneticPr fontId="9"/>
  </si>
  <si>
    <t>m2</t>
    <phoneticPr fontId="9"/>
  </si>
  <si>
    <t>公園名称</t>
    <rPh sb="0" eb="2">
      <t>コ</t>
    </rPh>
    <rPh sb="2" eb="3">
      <t>メイ</t>
    </rPh>
    <rPh sb="3" eb="4">
      <t>ショウ</t>
    </rPh>
    <phoneticPr fontId="9"/>
  </si>
  <si>
    <t>図面名称</t>
    <rPh sb="0" eb="2">
      <t>ズメン</t>
    </rPh>
    <rPh sb="2" eb="3">
      <t>メイ</t>
    </rPh>
    <rPh sb="3" eb="4">
      <t>ショウ</t>
    </rPh>
    <phoneticPr fontId="9"/>
  </si>
  <si>
    <t>施設平面図</t>
    <rPh sb="0" eb="2">
      <t>シセツ</t>
    </rPh>
    <rPh sb="2" eb="5">
      <t>ヘイメンズ</t>
    </rPh>
    <phoneticPr fontId="9"/>
  </si>
  <si>
    <t>Ｓ＝１：</t>
    <phoneticPr fontId="9"/>
  </si>
  <si>
    <t>中央区</t>
    <rPh sb="0" eb="3">
      <t>チュウオウク</t>
    </rPh>
    <phoneticPr fontId="28"/>
  </si>
  <si>
    <t>千葉港１番１号</t>
    <rPh sb="0" eb="3">
      <t>チバミナト</t>
    </rPh>
    <rPh sb="4" eb="5">
      <t>バン</t>
    </rPh>
    <rPh sb="6" eb="7">
      <t>ゴウ</t>
    </rPh>
    <phoneticPr fontId="28"/>
  </si>
  <si>
    <t>図面タイトル見本</t>
    <rPh sb="0" eb="2">
      <t>ズメン</t>
    </rPh>
    <rPh sb="6" eb="8">
      <t>ミホン</t>
    </rPh>
    <phoneticPr fontId="28"/>
  </si>
  <si>
    <t>電気お客様番号</t>
    <phoneticPr fontId="17"/>
  </si>
  <si>
    <t>水洗番号</t>
    <phoneticPr fontId="17"/>
  </si>
  <si>
    <t>公園台帳</t>
    <rPh sb="0" eb="2">
      <t>コウエン</t>
    </rPh>
    <rPh sb="2" eb="4">
      <t>ダイチョウ</t>
    </rPh>
    <phoneticPr fontId="12"/>
  </si>
  <si>
    <t>公　　園　　台　　帳</t>
    <rPh sb="0" eb="1">
      <t>コウ</t>
    </rPh>
    <rPh sb="3" eb="4">
      <t>ソノ</t>
    </rPh>
    <rPh sb="6" eb="7">
      <t>ダイ</t>
    </rPh>
    <rPh sb="9" eb="10">
      <t>チョウ</t>
    </rPh>
    <phoneticPr fontId="12"/>
  </si>
  <si>
    <t>千葉第１公園</t>
    <rPh sb="0" eb="2">
      <t>チバ</t>
    </rPh>
    <rPh sb="2" eb="3">
      <t>ダイ</t>
    </rPh>
    <rPh sb="4" eb="6">
      <t>コウエン</t>
    </rPh>
    <phoneticPr fontId="12"/>
  </si>
  <si>
    <t>千葉市中央区千葉港１番○○</t>
    <rPh sb="0" eb="3">
      <t>チバシ</t>
    </rPh>
    <rPh sb="3" eb="6">
      <t>チュウオウク</t>
    </rPh>
    <rPh sb="6" eb="9">
      <t>チバミナト</t>
    </rPh>
    <rPh sb="10" eb="11">
      <t>バン</t>
    </rPh>
    <phoneticPr fontId="12"/>
  </si>
  <si>
    <t>千　葉　第　１　公　園</t>
    <rPh sb="0" eb="1">
      <t>チ</t>
    </rPh>
    <rPh sb="2" eb="3">
      <t>バ</t>
    </rPh>
    <rPh sb="4" eb="5">
      <t>ダイ</t>
    </rPh>
    <rPh sb="8" eb="9">
      <t>コウ</t>
    </rPh>
    <rPh sb="10" eb="11">
      <t>エン</t>
    </rPh>
    <phoneticPr fontId="12"/>
  </si>
  <si>
    <t>土地利用計画図</t>
    <phoneticPr fontId="10"/>
  </si>
  <si>
    <t>案内図（縮尺1:10,000）</t>
    <phoneticPr fontId="10"/>
  </si>
  <si>
    <t>公園施設平面図（1:300）</t>
    <phoneticPr fontId="10"/>
  </si>
  <si>
    <t>樹木の枯補償書</t>
    <phoneticPr fontId="10"/>
  </si>
  <si>
    <t>施設調書</t>
    <phoneticPr fontId="10"/>
  </si>
  <si>
    <t>千葉市中央区千葉港</t>
    <rPh sb="0" eb="3">
      <t>チバシ</t>
    </rPh>
    <rPh sb="3" eb="6">
      <t>チュウオウク</t>
    </rPh>
    <rPh sb="6" eb="9">
      <t>チバミナト</t>
    </rPh>
    <phoneticPr fontId="9"/>
  </si>
  <si>
    <t>境　界　杭　写　真</t>
    <rPh sb="0" eb="1">
      <t>サカイ</t>
    </rPh>
    <rPh sb="2" eb="3">
      <t>カイ</t>
    </rPh>
    <rPh sb="4" eb="5">
      <t>クイ</t>
    </rPh>
    <rPh sb="6" eb="7">
      <t>シャ</t>
    </rPh>
    <rPh sb="8" eb="9">
      <t>シン</t>
    </rPh>
    <phoneticPr fontId="33"/>
  </si>
  <si>
    <t>公園全景</t>
    <rPh sb="0" eb="2">
      <t>コウエン</t>
    </rPh>
    <rPh sb="2" eb="4">
      <t>ゼンケイ</t>
    </rPh>
    <phoneticPr fontId="33"/>
  </si>
  <si>
    <t>写真</t>
    <rPh sb="0" eb="2">
      <t>シャシン</t>
    </rPh>
    <phoneticPr fontId="33"/>
  </si>
  <si>
    <t>Ｋ１（遠景）</t>
    <rPh sb="3" eb="4">
      <t>トオ</t>
    </rPh>
    <phoneticPr fontId="33"/>
  </si>
  <si>
    <t>Ｋ２（近景）</t>
    <rPh sb="3" eb="4">
      <t>チカ</t>
    </rPh>
    <phoneticPr fontId="33"/>
  </si>
  <si>
    <t>Ｋ１（近景）</t>
    <rPh sb="3" eb="4">
      <t>チカ</t>
    </rPh>
    <phoneticPr fontId="33"/>
  </si>
  <si>
    <t>Ｋ２（遠景）</t>
    <rPh sb="3" eb="4">
      <t>トオ</t>
    </rPh>
    <phoneticPr fontId="33"/>
  </si>
  <si>
    <t>千葉　太郎</t>
    <rPh sb="0" eb="2">
      <t>チバ</t>
    </rPh>
    <rPh sb="3" eb="5">
      <t>タロウ</t>
    </rPh>
    <phoneticPr fontId="9"/>
  </si>
  <si>
    <t>千葉第１</t>
    <rPh sb="0" eb="2">
      <t>チバ</t>
    </rPh>
    <rPh sb="2" eb="3">
      <t>ダイ</t>
    </rPh>
    <phoneticPr fontId="9"/>
  </si>
  <si>
    <t>千葉市中央区千葉港</t>
    <rPh sb="3" eb="6">
      <t>チュウオウク</t>
    </rPh>
    <rPh sb="6" eb="9">
      <t>チバミナト</t>
    </rPh>
    <phoneticPr fontId="9"/>
  </si>
  <si>
    <r>
      <rPr>
        <sz val="12"/>
        <color indexed="10"/>
        <rFont val="ＭＳ Ｐ明朝"/>
        <family val="1"/>
        <charset val="128"/>
      </rPr>
      <t>５００</t>
    </r>
    <r>
      <rPr>
        <sz val="12"/>
        <color indexed="8"/>
        <rFont val="ＭＳ Ｐ明朝"/>
        <family val="1"/>
        <charset val="128"/>
      </rPr>
      <t>㎡</t>
    </r>
    <phoneticPr fontId="9"/>
  </si>
  <si>
    <r>
      <rPr>
        <sz val="12"/>
        <color indexed="10"/>
        <rFont val="ＭＳ Ｐ明朝"/>
        <family val="1"/>
        <charset val="128"/>
      </rPr>
      <t>５００．００</t>
    </r>
    <r>
      <rPr>
        <sz val="12"/>
        <color indexed="8"/>
        <rFont val="ＭＳ Ｐ明朝"/>
        <family val="1"/>
        <charset val="128"/>
      </rPr>
      <t>㎡　</t>
    </r>
    <phoneticPr fontId="9"/>
  </si>
  <si>
    <t>○○×××××○×××××○○</t>
    <phoneticPr fontId="9"/>
  </si>
  <si>
    <t>チバダイ１</t>
    <phoneticPr fontId="9"/>
  </si>
  <si>
    <t>０４３－２４５－○○○○</t>
    <phoneticPr fontId="9"/>
  </si>
  <si>
    <t>千葉市中央区千葉港</t>
    <rPh sb="3" eb="5">
      <t>チュウオウ</t>
    </rPh>
    <rPh sb="5" eb="6">
      <t>ク</t>
    </rPh>
    <rPh sb="6" eb="9">
      <t>チバミナト</t>
    </rPh>
    <phoneticPr fontId="9"/>
  </si>
  <si>
    <r>
      <t>公園・緑地名（　</t>
    </r>
    <r>
      <rPr>
        <sz val="14"/>
        <color indexed="10"/>
        <rFont val="ＭＳ Ｐ明朝"/>
        <family val="1"/>
        <charset val="128"/>
      </rPr>
      <t>千葉第１公園</t>
    </r>
    <r>
      <rPr>
        <sz val="14"/>
        <color indexed="8"/>
        <rFont val="ＭＳ Ｐ明朝"/>
        <family val="1"/>
        <charset val="128"/>
      </rPr>
      <t>　　）</t>
    </r>
    <rPh sb="0" eb="2">
      <t>コウエン</t>
    </rPh>
    <rPh sb="3" eb="5">
      <t>リョクチ</t>
    </rPh>
    <rPh sb="5" eb="6">
      <t>メイ</t>
    </rPh>
    <rPh sb="8" eb="10">
      <t>チバ</t>
    </rPh>
    <rPh sb="10" eb="11">
      <t>ダイ</t>
    </rPh>
    <rPh sb="12" eb="14">
      <t>コウエン</t>
    </rPh>
    <phoneticPr fontId="9"/>
  </si>
  <si>
    <t>千葉市中央区　　　　　千葉港</t>
    <rPh sb="0" eb="3">
      <t>チバシ</t>
    </rPh>
    <rPh sb="3" eb="6">
      <t>チュウオウク</t>
    </rPh>
    <rPh sb="11" eb="14">
      <t>チバコウ</t>
    </rPh>
    <phoneticPr fontId="9"/>
  </si>
  <si>
    <t>千葉市中央区千葉港１番○、同番○、同番〇</t>
    <rPh sb="0" eb="3">
      <t>チバシ</t>
    </rPh>
    <rPh sb="3" eb="6">
      <t>チュウオウク</t>
    </rPh>
    <rPh sb="6" eb="9">
      <t>チバミナト</t>
    </rPh>
    <rPh sb="10" eb="11">
      <t>バン</t>
    </rPh>
    <rPh sb="13" eb="14">
      <t>ドウ</t>
    </rPh>
    <rPh sb="14" eb="15">
      <t>バン</t>
    </rPh>
    <rPh sb="17" eb="18">
      <t>ドウ</t>
    </rPh>
    <rPh sb="18" eb="19">
      <t>バン</t>
    </rPh>
    <phoneticPr fontId="9"/>
  </si>
  <si>
    <t>１番○○</t>
    <rPh sb="1" eb="2">
      <t>バン</t>
    </rPh>
    <phoneticPr fontId="9"/>
  </si>
  <si>
    <t>千葉市中央区千葉港１番○○</t>
    <rPh sb="0" eb="3">
      <t>チバシ</t>
    </rPh>
    <rPh sb="3" eb="5">
      <t>チュウオウ</t>
    </rPh>
    <rPh sb="5" eb="6">
      <t>ク</t>
    </rPh>
    <rPh sb="6" eb="9">
      <t>チバミナト</t>
    </rPh>
    <rPh sb="10" eb="11">
      <t>バン</t>
    </rPh>
    <phoneticPr fontId="9"/>
  </si>
  <si>
    <t>所在地</t>
    <rPh sb="0" eb="3">
      <t>ショザイチ</t>
    </rPh>
    <phoneticPr fontId="33"/>
  </si>
  <si>
    <t>千葉市中央区千葉港１番○○</t>
    <rPh sb="0" eb="3">
      <t>チバシ</t>
    </rPh>
    <rPh sb="3" eb="6">
      <t>チュウオウク</t>
    </rPh>
    <rPh sb="6" eb="9">
      <t>チバミナト</t>
    </rPh>
    <rPh sb="10" eb="11">
      <t>バン</t>
    </rPh>
    <phoneticPr fontId="33"/>
  </si>
  <si>
    <t>1番○○</t>
    <rPh sb="1" eb="2">
      <t>バン</t>
    </rPh>
    <phoneticPr fontId="33"/>
  </si>
  <si>
    <t>1番××</t>
    <rPh sb="1" eb="2">
      <t>バン</t>
    </rPh>
    <phoneticPr fontId="9"/>
  </si>
  <si>
    <t>園名板</t>
    <rPh sb="0" eb="2">
      <t>エンメイ</t>
    </rPh>
    <rPh sb="2" eb="3">
      <t>イタ</t>
    </rPh>
    <phoneticPr fontId="33"/>
  </si>
  <si>
    <t>外柵１</t>
    <rPh sb="0" eb="1">
      <t>ソト</t>
    </rPh>
    <rPh sb="1" eb="2">
      <t>サク</t>
    </rPh>
    <phoneticPr fontId="33"/>
  </si>
  <si>
    <t>外柵２</t>
    <rPh sb="0" eb="1">
      <t>ソト</t>
    </rPh>
    <rPh sb="1" eb="2">
      <t>サク</t>
    </rPh>
    <phoneticPr fontId="33"/>
  </si>
  <si>
    <t>ベンチ</t>
    <phoneticPr fontId="33"/>
  </si>
  <si>
    <t>主　要　公　園　施　設　写　真</t>
    <rPh sb="0" eb="1">
      <t>オモ</t>
    </rPh>
    <rPh sb="2" eb="3">
      <t>ヨウ</t>
    </rPh>
    <rPh sb="4" eb="5">
      <t>コウ</t>
    </rPh>
    <rPh sb="6" eb="7">
      <t>ソノ</t>
    </rPh>
    <rPh sb="8" eb="9">
      <t>セ</t>
    </rPh>
    <rPh sb="10" eb="11">
      <t>セツ</t>
    </rPh>
    <rPh sb="12" eb="13">
      <t>シャ</t>
    </rPh>
    <rPh sb="14" eb="15">
      <t>シン</t>
    </rPh>
    <phoneticPr fontId="33"/>
  </si>
  <si>
    <t>水飲み</t>
    <rPh sb="0" eb="2">
      <t>ミズノ</t>
    </rPh>
    <phoneticPr fontId="33"/>
  </si>
  <si>
    <t>照明灯</t>
    <rPh sb="0" eb="3">
      <t>ショウメイトウ</t>
    </rPh>
    <phoneticPr fontId="33"/>
  </si>
  <si>
    <t>量水器</t>
    <rPh sb="0" eb="1">
      <t>リョウ</t>
    </rPh>
    <rPh sb="1" eb="2">
      <t>スイ</t>
    </rPh>
    <rPh sb="2" eb="3">
      <t>キ</t>
    </rPh>
    <phoneticPr fontId="33"/>
  </si>
  <si>
    <t>車止め</t>
    <rPh sb="0" eb="1">
      <t>クルマ</t>
    </rPh>
    <rPh sb="1" eb="2">
      <t>ド</t>
    </rPh>
    <phoneticPr fontId="33"/>
  </si>
  <si>
    <t>ムービング遊具Ａ（イルカ）</t>
    <rPh sb="5" eb="7">
      <t>ユウグ</t>
    </rPh>
    <phoneticPr fontId="33"/>
  </si>
  <si>
    <t>ムービング遊具Ｂ（ウマ）</t>
    <rPh sb="5" eb="7">
      <t>ユウグ</t>
    </rPh>
    <phoneticPr fontId="33"/>
  </si>
  <si>
    <t>給　水　施　設　写　真</t>
    <rPh sb="0" eb="1">
      <t>キュウ</t>
    </rPh>
    <rPh sb="2" eb="3">
      <t>スイ</t>
    </rPh>
    <rPh sb="4" eb="5">
      <t>セ</t>
    </rPh>
    <rPh sb="6" eb="7">
      <t>セツ</t>
    </rPh>
    <rPh sb="8" eb="9">
      <t>シャ</t>
    </rPh>
    <rPh sb="10" eb="11">
      <t>シン</t>
    </rPh>
    <phoneticPr fontId="33"/>
  </si>
  <si>
    <t>水洗番号シール</t>
    <rPh sb="0" eb="2">
      <t>スイセン</t>
    </rPh>
    <rPh sb="2" eb="4">
      <t>バンゴウ</t>
    </rPh>
    <phoneticPr fontId="33"/>
  </si>
  <si>
    <t>：</t>
    <phoneticPr fontId="12"/>
  </si>
  <si>
    <t>千葉　太郎</t>
    <rPh sb="0" eb="2">
      <t>チバ</t>
    </rPh>
    <rPh sb="3" eb="5">
      <t>タロウ</t>
    </rPh>
    <phoneticPr fontId="12"/>
  </si>
  <si>
    <t>植栽（ハナミズキ）</t>
    <rPh sb="0" eb="2">
      <t>ショクサイ</t>
    </rPh>
    <phoneticPr fontId="33"/>
  </si>
  <si>
    <t>植栽（キンモクセイ）</t>
    <rPh sb="0" eb="2">
      <t>ショクサイ</t>
    </rPh>
    <phoneticPr fontId="33"/>
  </si>
  <si>
    <t>植栽（ヒラドツツジ）</t>
    <rPh sb="0" eb="2">
      <t>ショクサイ</t>
    </rPh>
    <phoneticPr fontId="33"/>
  </si>
  <si>
    <t>確　約　書</t>
  </si>
  <si>
    <t xml:space="preserve">                                      </t>
    <phoneticPr fontId="9"/>
  </si>
  <si>
    <t>住所</t>
    <rPh sb="0" eb="2">
      <t>ジュウショ</t>
    </rPh>
    <phoneticPr fontId="9"/>
  </si>
  <si>
    <t>名前</t>
    <rPh sb="0" eb="2">
      <t>ナマエ</t>
    </rPh>
    <phoneticPr fontId="9"/>
  </si>
  <si>
    <t>公園の照明灯の通電について</t>
  </si>
  <si>
    <t>千葉市　　　　区</t>
    <rPh sb="0" eb="3">
      <t>チバシ</t>
    </rPh>
    <rPh sb="7" eb="8">
      <t>ク</t>
    </rPh>
    <phoneticPr fontId="9"/>
  </si>
  <si>
    <t>電気料金</t>
    <rPh sb="0" eb="2">
      <t>デンキ</t>
    </rPh>
    <rPh sb="2" eb="4">
      <t>リョウキン</t>
    </rPh>
    <phoneticPr fontId="9"/>
  </si>
  <si>
    <t>名義変更完了までは、当社にて電気料金を負担いたします。</t>
    <rPh sb="19" eb="21">
      <t>フタン</t>
    </rPh>
    <phoneticPr fontId="9"/>
  </si>
  <si>
    <t>公園の通水について</t>
    <rPh sb="3" eb="5">
      <t>ツウスイ</t>
    </rPh>
    <phoneticPr fontId="9"/>
  </si>
  <si>
    <t>水道料金</t>
    <rPh sb="0" eb="2">
      <t>スイドウ</t>
    </rPh>
    <rPh sb="2" eb="4">
      <t>リョウキン</t>
    </rPh>
    <phoneticPr fontId="9"/>
  </si>
  <si>
    <t>名義変更完了までは、当社にて水道料金を負担します。</t>
    <rPh sb="14" eb="16">
      <t>スイドウ</t>
    </rPh>
    <rPh sb="19" eb="21">
      <t>フタン</t>
    </rPh>
    <phoneticPr fontId="9"/>
  </si>
  <si>
    <r>
      <t>　　　　　　</t>
    </r>
    <r>
      <rPr>
        <sz val="12"/>
        <color indexed="10"/>
        <rFont val="ＭＳ Ｐ明朝"/>
        <family val="1"/>
        <charset val="128"/>
      </rPr>
      <t>　　千葉第１　</t>
    </r>
    <r>
      <rPr>
        <sz val="12"/>
        <color indexed="8"/>
        <rFont val="ＭＳ Ｐ明朝"/>
        <family val="1"/>
        <charset val="128"/>
      </rPr>
      <t>　　　　　　　　　　公園</t>
    </r>
    <rPh sb="8" eb="10">
      <t>チバ</t>
    </rPh>
    <rPh sb="10" eb="11">
      <t>ダイ</t>
    </rPh>
    <rPh sb="23" eb="25">
      <t>コウエン</t>
    </rPh>
    <phoneticPr fontId="9"/>
  </si>
  <si>
    <t>□</t>
    <phoneticPr fontId="9"/>
  </si>
  <si>
    <t>案内図（縮尺図1:10,000）</t>
    <rPh sb="0" eb="3">
      <t>アンナイズ</t>
    </rPh>
    <rPh sb="4" eb="6">
      <t>シュクシャク</t>
    </rPh>
    <rPh sb="6" eb="7">
      <t>ズ</t>
    </rPh>
    <phoneticPr fontId="9"/>
  </si>
  <si>
    <t>土地利用計画図（A3サイズに縮小）</t>
    <rPh sb="0" eb="2">
      <t>トチ</t>
    </rPh>
    <rPh sb="2" eb="4">
      <t>リヨウ</t>
    </rPh>
    <rPh sb="4" eb="6">
      <t>ケイカク</t>
    </rPh>
    <rPh sb="6" eb="7">
      <t>ズ</t>
    </rPh>
    <rPh sb="14" eb="16">
      <t>シュクショウ</t>
    </rPh>
    <phoneticPr fontId="9"/>
  </si>
  <si>
    <t>念書（樹木の枯補償書）</t>
    <rPh sb="0" eb="2">
      <t>ネンショ</t>
    </rPh>
    <rPh sb="3" eb="5">
      <t>ジュモク</t>
    </rPh>
    <rPh sb="6" eb="7">
      <t>カ</t>
    </rPh>
    <rPh sb="7" eb="9">
      <t>ホショウ</t>
    </rPh>
    <rPh sb="9" eb="10">
      <t>ショ</t>
    </rPh>
    <phoneticPr fontId="9"/>
  </si>
  <si>
    <t>施設調書</t>
    <rPh sb="0" eb="2">
      <t>シセツ</t>
    </rPh>
    <rPh sb="2" eb="4">
      <t>チョウショ</t>
    </rPh>
    <phoneticPr fontId="9"/>
  </si>
  <si>
    <t>公園施設写真、メーカーリスト一覧</t>
    <rPh sb="0" eb="2">
      <t>コウエン</t>
    </rPh>
    <rPh sb="2" eb="4">
      <t>シセツ</t>
    </rPh>
    <rPh sb="4" eb="6">
      <t>シャシン</t>
    </rPh>
    <rPh sb="14" eb="16">
      <t>イチラン</t>
    </rPh>
    <phoneticPr fontId="9"/>
  </si>
  <si>
    <t>協議書の写し</t>
    <rPh sb="0" eb="2">
      <t>キョウギ</t>
    </rPh>
    <rPh sb="2" eb="3">
      <t>ショ</t>
    </rPh>
    <rPh sb="4" eb="5">
      <t>ウツ</t>
    </rPh>
    <phoneticPr fontId="9"/>
  </si>
  <si>
    <t>開発行為許可通知書の写し</t>
    <rPh sb="0" eb="2">
      <t>カイハツ</t>
    </rPh>
    <rPh sb="2" eb="4">
      <t>コウイ</t>
    </rPh>
    <rPh sb="4" eb="6">
      <t>キョカ</t>
    </rPh>
    <rPh sb="6" eb="8">
      <t>ツウチ</t>
    </rPh>
    <rPh sb="8" eb="9">
      <t>ショ</t>
    </rPh>
    <rPh sb="10" eb="11">
      <t>ウツ</t>
    </rPh>
    <phoneticPr fontId="9"/>
  </si>
  <si>
    <t>工事の検査済み証及び完了公告の写し</t>
    <rPh sb="0" eb="2">
      <t>コウジ</t>
    </rPh>
    <rPh sb="3" eb="5">
      <t>ケンサ</t>
    </rPh>
    <rPh sb="5" eb="6">
      <t>ズ</t>
    </rPh>
    <rPh sb="7" eb="8">
      <t>ショウ</t>
    </rPh>
    <rPh sb="8" eb="9">
      <t>オヨ</t>
    </rPh>
    <rPh sb="10" eb="12">
      <t>カンリョウ</t>
    </rPh>
    <rPh sb="12" eb="14">
      <t>コウコク</t>
    </rPh>
    <rPh sb="15" eb="16">
      <t>ウツ</t>
    </rPh>
    <phoneticPr fontId="9"/>
  </si>
  <si>
    <t>電気使用申込書の写し（お客様番号、契約名義人、住所がわかるもの）</t>
    <rPh sb="0" eb="2">
      <t>デンキ</t>
    </rPh>
    <rPh sb="2" eb="4">
      <t>シヨウ</t>
    </rPh>
    <rPh sb="4" eb="7">
      <t>モウシコミショ</t>
    </rPh>
    <rPh sb="8" eb="9">
      <t>ウツ</t>
    </rPh>
    <rPh sb="12" eb="14">
      <t>キャクサマ</t>
    </rPh>
    <rPh sb="14" eb="16">
      <t>バンゴウ</t>
    </rPh>
    <rPh sb="17" eb="19">
      <t>ケイヤク</t>
    </rPh>
    <rPh sb="19" eb="21">
      <t>メイギ</t>
    </rPh>
    <rPh sb="21" eb="22">
      <t>ニン</t>
    </rPh>
    <rPh sb="23" eb="25">
      <t>ジュウショ</t>
    </rPh>
    <phoneticPr fontId="9"/>
  </si>
  <si>
    <t>公園隣接全地権者の境界同意書（認印）</t>
    <rPh sb="0" eb="2">
      <t>コウエン</t>
    </rPh>
    <rPh sb="2" eb="4">
      <t>リンセツ</t>
    </rPh>
    <rPh sb="4" eb="5">
      <t>ゼン</t>
    </rPh>
    <rPh sb="5" eb="8">
      <t>チケンシャ</t>
    </rPh>
    <rPh sb="9" eb="11">
      <t>キョウカイ</t>
    </rPh>
    <rPh sb="11" eb="14">
      <t>ドウイショ</t>
    </rPh>
    <rPh sb="15" eb="17">
      <t>ミトメイン</t>
    </rPh>
    <phoneticPr fontId="9"/>
  </si>
  <si>
    <t>登記原因証明情報兼登記承諾書（共有者がいる場合は持分も記載）（実印）</t>
    <rPh sb="0" eb="2">
      <t>トウキ</t>
    </rPh>
    <rPh sb="2" eb="4">
      <t>ゲンイン</t>
    </rPh>
    <rPh sb="4" eb="6">
      <t>ショウメイ</t>
    </rPh>
    <rPh sb="6" eb="8">
      <t>ジョウホウ</t>
    </rPh>
    <rPh sb="8" eb="9">
      <t>ケン</t>
    </rPh>
    <rPh sb="9" eb="11">
      <t>トウキ</t>
    </rPh>
    <rPh sb="11" eb="14">
      <t>ショウダクショ</t>
    </rPh>
    <rPh sb="15" eb="18">
      <t>キョウユウシャ</t>
    </rPh>
    <rPh sb="21" eb="23">
      <t>バアイ</t>
    </rPh>
    <rPh sb="24" eb="25">
      <t>モ</t>
    </rPh>
    <rPh sb="25" eb="26">
      <t>ブン</t>
    </rPh>
    <rPh sb="27" eb="29">
      <t>キサイ</t>
    </rPh>
    <rPh sb="31" eb="33">
      <t>ジツイン</t>
    </rPh>
    <phoneticPr fontId="9"/>
  </si>
  <si>
    <t>印鑑証明書</t>
    <rPh sb="0" eb="2">
      <t>インカン</t>
    </rPh>
    <rPh sb="2" eb="5">
      <t>ショウメイショ</t>
    </rPh>
    <phoneticPr fontId="9"/>
  </si>
  <si>
    <t>全部事項証明書</t>
    <rPh sb="0" eb="2">
      <t>ゼンブ</t>
    </rPh>
    <rPh sb="2" eb="4">
      <t>ジコウ</t>
    </rPh>
    <rPh sb="4" eb="7">
      <t>ショウメイショ</t>
    </rPh>
    <phoneticPr fontId="9"/>
  </si>
  <si>
    <t>給水装置所有者変更届（実印）</t>
    <rPh sb="0" eb="2">
      <t>キュウスイ</t>
    </rPh>
    <rPh sb="2" eb="4">
      <t>ソウチ</t>
    </rPh>
    <rPh sb="4" eb="7">
      <t>ショユウシャ</t>
    </rPh>
    <rPh sb="7" eb="9">
      <t>ヘンコウ</t>
    </rPh>
    <rPh sb="9" eb="10">
      <t>トドケ</t>
    </rPh>
    <rPh sb="11" eb="13">
      <t>ジツイン</t>
    </rPh>
    <phoneticPr fontId="9"/>
  </si>
  <si>
    <t>施設平面図及び実測図（ＤＸＦデータとＰＤＦデータ）</t>
    <rPh sb="0" eb="2">
      <t>シセツ</t>
    </rPh>
    <rPh sb="2" eb="5">
      <t>ヘイメンズ</t>
    </rPh>
    <rPh sb="5" eb="6">
      <t>オヨ</t>
    </rPh>
    <rPh sb="7" eb="10">
      <t>ジッソクズ</t>
    </rPh>
    <phoneticPr fontId="9"/>
  </si>
  <si>
    <r>
      <rPr>
        <sz val="18"/>
        <color indexed="10"/>
        <rFont val="ＭＳ Ｐ明朝"/>
        <family val="1"/>
        <charset val="128"/>
      </rPr>
      <t>千葉第１公園</t>
    </r>
    <r>
      <rPr>
        <sz val="18"/>
        <color indexed="8"/>
        <rFont val="ＭＳ Ｐ明朝"/>
        <family val="1"/>
        <charset val="128"/>
      </rPr>
      <t>　公園台帳目次</t>
    </r>
    <rPh sb="0" eb="2">
      <t>チバ</t>
    </rPh>
    <rPh sb="2" eb="3">
      <t>ダイ</t>
    </rPh>
    <rPh sb="4" eb="6">
      <t>コウエン</t>
    </rPh>
    <rPh sb="7" eb="9">
      <t>コウエン</t>
    </rPh>
    <rPh sb="9" eb="11">
      <t>ダイチョウ</t>
    </rPh>
    <rPh sb="11" eb="13">
      <t>モクジ</t>
    </rPh>
    <phoneticPr fontId="10"/>
  </si>
  <si>
    <t>施行状況写真</t>
    <rPh sb="0" eb="2">
      <t>セコウ</t>
    </rPh>
    <rPh sb="2" eb="4">
      <t>ジョウキョウ</t>
    </rPh>
    <rPh sb="4" eb="6">
      <t>シャシン</t>
    </rPh>
    <phoneticPr fontId="9"/>
  </si>
  <si>
    <r>
      <t>その他必要書類</t>
    </r>
    <r>
      <rPr>
        <sz val="11"/>
        <color indexed="8"/>
        <rFont val="ＭＳ Ｐ明朝"/>
        <family val="1"/>
        <charset val="128"/>
      </rPr>
      <t>（宅地造成設計基準に基づく擁壁の構造図及び構造計算書など）</t>
    </r>
    <rPh sb="2" eb="3">
      <t>タ</t>
    </rPh>
    <rPh sb="3" eb="5">
      <t>ヒツヨウ</t>
    </rPh>
    <rPh sb="5" eb="7">
      <t>ショルイ</t>
    </rPh>
    <phoneticPr fontId="39"/>
  </si>
  <si>
    <t>登記原因証明情報兼登記承諾書</t>
    <phoneticPr fontId="10"/>
  </si>
  <si>
    <t>印鑑証明書</t>
    <phoneticPr fontId="10"/>
  </si>
  <si>
    <t>全部事項証明書</t>
    <phoneticPr fontId="10"/>
  </si>
  <si>
    <t>施設構造図及びメーカー保証書</t>
    <phoneticPr fontId="10"/>
  </si>
  <si>
    <t>施行状況写真</t>
    <phoneticPr fontId="10"/>
  </si>
  <si>
    <t>その他必要書類（宅地造成設計基準に基づく擁壁の構造図及び構造計算書など）</t>
    <rPh sb="2" eb="3">
      <t>タ</t>
    </rPh>
    <rPh sb="3" eb="5">
      <t>ヒツヨウ</t>
    </rPh>
    <rPh sb="5" eb="7">
      <t>ショルイ</t>
    </rPh>
    <phoneticPr fontId="10"/>
  </si>
  <si>
    <t>水道施設写真（給水施設、水栓番号シール、量水器（メーター、蓋裏水栓番号とともに））</t>
    <rPh sb="7" eb="9">
      <t>キュウスイ</t>
    </rPh>
    <rPh sb="9" eb="11">
      <t>シセツ</t>
    </rPh>
    <rPh sb="31" eb="32">
      <t>スイ</t>
    </rPh>
    <rPh sb="32" eb="33">
      <t>セン</t>
    </rPh>
    <rPh sb="33" eb="35">
      <t>バンゴウ</t>
    </rPh>
    <phoneticPr fontId="10"/>
  </si>
  <si>
    <t>電気使用申込書、電気工事設計図及び東京電力所有者変更調書</t>
    <rPh sb="15" eb="16">
      <t>オヨ</t>
    </rPh>
    <phoneticPr fontId="10"/>
  </si>
  <si>
    <t>給水装置新設承認申請書、給水装置工事設計・積算書</t>
    <rPh sb="4" eb="6">
      <t>シンセツ</t>
    </rPh>
    <rPh sb="6" eb="8">
      <t>ショウニン</t>
    </rPh>
    <rPh sb="8" eb="11">
      <t>シンセイショ</t>
    </rPh>
    <rPh sb="12" eb="14">
      <t>キュウスイ</t>
    </rPh>
    <rPh sb="14" eb="16">
      <t>ソウチ</t>
    </rPh>
    <phoneticPr fontId="10"/>
  </si>
  <si>
    <t>公図（分合筆後・前）</t>
    <rPh sb="3" eb="4">
      <t>ブン</t>
    </rPh>
    <rPh sb="4" eb="5">
      <t>ゴウ</t>
    </rPh>
    <rPh sb="5" eb="6">
      <t>ヒツ</t>
    </rPh>
    <rPh sb="6" eb="7">
      <t>ゴ</t>
    </rPh>
    <rPh sb="8" eb="9">
      <t>マエ</t>
    </rPh>
    <phoneticPr fontId="10"/>
  </si>
  <si>
    <t>２　　原図の提出（マイラー原図）</t>
    <rPh sb="3" eb="4">
      <t>ゲン</t>
    </rPh>
    <rPh sb="4" eb="5">
      <t>ズ</t>
    </rPh>
    <rPh sb="6" eb="8">
      <t>テイシュツ</t>
    </rPh>
    <rPh sb="13" eb="15">
      <t>ゲンズ</t>
    </rPh>
    <phoneticPr fontId="9"/>
  </si>
  <si>
    <t>３　　電子データの提出（CD-RW等）</t>
    <rPh sb="3" eb="5">
      <t>デンシ</t>
    </rPh>
    <rPh sb="9" eb="11">
      <t>テイシュツ</t>
    </rPh>
    <rPh sb="17" eb="18">
      <t>トウ</t>
    </rPh>
    <phoneticPr fontId="9"/>
  </si>
  <si>
    <t>千葉第１公園</t>
    <rPh sb="0" eb="2">
      <t>チバ</t>
    </rPh>
    <rPh sb="2" eb="3">
      <t>ダイ</t>
    </rPh>
    <rPh sb="4" eb="6">
      <t>コウエン</t>
    </rPh>
    <phoneticPr fontId="28"/>
  </si>
  <si>
    <t>公園施設平面図（1：300以下）</t>
    <rPh sb="0" eb="2">
      <t>コウエン</t>
    </rPh>
    <rPh sb="2" eb="4">
      <t>シセツ</t>
    </rPh>
    <rPh sb="4" eb="7">
      <t>ヘイメンズ</t>
    </rPh>
    <rPh sb="13" eb="15">
      <t>イカ</t>
    </rPh>
    <phoneticPr fontId="9"/>
  </si>
  <si>
    <t>＜原本が必要なもの＞</t>
    <rPh sb="1" eb="3">
      <t>ゲンポン</t>
    </rPh>
    <rPh sb="4" eb="6">
      <t>ヒツヨウ</t>
    </rPh>
    <phoneticPr fontId="9"/>
  </si>
  <si>
    <t>・</t>
    <phoneticPr fontId="39"/>
  </si>
  <si>
    <t>　　⇒ 図面タイトル等の情報を記載すること（２ページ目の項目２の※を参照）</t>
    <rPh sb="4" eb="6">
      <t>ズメン</t>
    </rPh>
    <rPh sb="12" eb="14">
      <t>ジョウホウ</t>
    </rPh>
    <rPh sb="28" eb="30">
      <t>コウモク</t>
    </rPh>
    <phoneticPr fontId="39"/>
  </si>
  <si>
    <r>
      <rPr>
        <sz val="13"/>
        <color indexed="8"/>
        <rFont val="ＭＳ Ｐ明朝"/>
        <family val="1"/>
        <charset val="128"/>
      </rPr>
      <t xml:space="preserve"> 　</t>
    </r>
    <r>
      <rPr>
        <u/>
        <sz val="13"/>
        <color indexed="8"/>
        <rFont val="ＭＳ Ｐ明朝"/>
        <family val="1"/>
        <charset val="128"/>
      </rPr>
      <t>以下をＡ４サイズ</t>
    </r>
    <r>
      <rPr>
        <u/>
        <sz val="13"/>
        <color indexed="8"/>
        <rFont val="ＭＳ Ｐ明朝"/>
        <family val="1"/>
        <charset val="128"/>
      </rPr>
      <t>ファイル(ドッチファイル等)に製本し、</t>
    </r>
    <r>
      <rPr>
        <b/>
        <u/>
        <sz val="16"/>
        <color indexed="8"/>
        <rFont val="ＭＳ Ｐ明朝"/>
        <family val="1"/>
        <charset val="128"/>
      </rPr>
      <t xml:space="preserve">２部 </t>
    </r>
    <r>
      <rPr>
        <u/>
        <sz val="13"/>
        <color indexed="8"/>
        <rFont val="ＭＳ Ｐ明朝"/>
        <family val="1"/>
        <charset val="128"/>
      </rPr>
      <t>提出してください。</t>
    </r>
    <rPh sb="2" eb="4">
      <t>イカ</t>
    </rPh>
    <rPh sb="22" eb="23">
      <t>トウ</t>
    </rPh>
    <rPh sb="25" eb="27">
      <t>セイホン</t>
    </rPh>
    <rPh sb="30" eb="31">
      <t>ブ</t>
    </rPh>
    <rPh sb="32" eb="34">
      <t>テイシュツ</t>
    </rPh>
    <phoneticPr fontId="9"/>
  </si>
  <si>
    <t>水道施設写真（水飲み全景、水栓番号シール、量水器（メーター、蓋裏水栓番号とともに））</t>
    <rPh sb="10" eb="12">
      <t>ゼンケイ</t>
    </rPh>
    <rPh sb="21" eb="22">
      <t>リョウ</t>
    </rPh>
    <rPh sb="30" eb="31">
      <t>フタ</t>
    </rPh>
    <rPh sb="31" eb="32">
      <t>ウラ</t>
    </rPh>
    <rPh sb="32" eb="33">
      <t>ミズ</t>
    </rPh>
    <rPh sb="33" eb="34">
      <t>セン</t>
    </rPh>
    <rPh sb="34" eb="36">
      <t>バンゴウ</t>
    </rPh>
    <phoneticPr fontId="9"/>
  </si>
  <si>
    <t>履歴事項全部証明書　または、代表者事項証明書</t>
    <rPh sb="0" eb="2">
      <t>リレキ</t>
    </rPh>
    <rPh sb="2" eb="4">
      <t>ジコウ</t>
    </rPh>
    <rPh sb="4" eb="6">
      <t>ゼンブ</t>
    </rPh>
    <rPh sb="6" eb="9">
      <t>ショウメイショ</t>
    </rPh>
    <rPh sb="14" eb="17">
      <t>ダイヒョウシャ</t>
    </rPh>
    <rPh sb="17" eb="19">
      <t>ジコウ</t>
    </rPh>
    <rPh sb="19" eb="22">
      <t>ショウメイショ</t>
    </rPh>
    <phoneticPr fontId="9"/>
  </si>
  <si>
    <t>印鑑証明書（写し）</t>
    <rPh sb="0" eb="2">
      <t>インカン</t>
    </rPh>
    <rPh sb="2" eb="5">
      <t>ショウメイショ</t>
    </rPh>
    <rPh sb="6" eb="7">
      <t>ウツ</t>
    </rPh>
    <phoneticPr fontId="9"/>
  </si>
  <si>
    <t>全部事項証明書（写し）</t>
    <rPh sb="0" eb="2">
      <t>ゼンブ</t>
    </rPh>
    <rPh sb="2" eb="4">
      <t>ジコウ</t>
    </rPh>
    <rPh sb="4" eb="6">
      <t>ショウメイ</t>
    </rPh>
    <rPh sb="6" eb="7">
      <t>ショ</t>
    </rPh>
    <phoneticPr fontId="9"/>
  </si>
  <si>
    <t>※原本は別途提出</t>
    <rPh sb="4" eb="6">
      <t>ベット</t>
    </rPh>
    <rPh sb="6" eb="8">
      <t>テイシュツ</t>
    </rPh>
    <phoneticPr fontId="39"/>
  </si>
  <si>
    <t>※モノクロ版</t>
    <rPh sb="5" eb="6">
      <t>バン</t>
    </rPh>
    <phoneticPr fontId="39"/>
  </si>
  <si>
    <t>移管・帰属通知書</t>
    <rPh sb="0" eb="2">
      <t>イカン</t>
    </rPh>
    <rPh sb="3" eb="5">
      <t>キゾク</t>
    </rPh>
    <rPh sb="5" eb="8">
      <t>ツウチショ</t>
    </rPh>
    <phoneticPr fontId="9"/>
  </si>
  <si>
    <t>　なお、必要書類につきましては、通電完了後速やかに提出いたしますので、名義変更の手続きを行っていただきますようお願いします。</t>
    <rPh sb="16" eb="18">
      <t>ツウデン</t>
    </rPh>
    <phoneticPr fontId="9"/>
  </si>
  <si>
    <t>　なお、必要書類につきましては、通水完了後速やかに提出いたしますので、名義変更の手続きを行っていただきますようお願いします。</t>
    <rPh sb="16" eb="18">
      <t>ツウスイ</t>
    </rPh>
    <rPh sb="18" eb="20">
      <t>カンリョウ</t>
    </rPh>
    <phoneticPr fontId="9"/>
  </si>
  <si>
    <t>電気工事設計図の写し、東京電力所有者変更調書</t>
    <rPh sb="0" eb="2">
      <t>デンキ</t>
    </rPh>
    <rPh sb="2" eb="4">
      <t>コウジ</t>
    </rPh>
    <rPh sb="4" eb="7">
      <t>セッケイズ</t>
    </rPh>
    <rPh sb="8" eb="9">
      <t>ウツ</t>
    </rPh>
    <rPh sb="11" eb="13">
      <t>トウキョウ</t>
    </rPh>
    <rPh sb="13" eb="15">
      <t>デンリョク</t>
    </rPh>
    <rPh sb="15" eb="18">
      <t>ショユウシャ</t>
    </rPh>
    <rPh sb="18" eb="20">
      <t>ヘンコウ</t>
    </rPh>
    <rPh sb="20" eb="22">
      <t>チョウショ</t>
    </rPh>
    <phoneticPr fontId="9"/>
  </si>
  <si>
    <t>完了予定時期</t>
    <rPh sb="0" eb="2">
      <t>カンリョウ</t>
    </rPh>
    <rPh sb="2" eb="4">
      <t>ヨテイ</t>
    </rPh>
    <rPh sb="4" eb="6">
      <t>ジキ</t>
    </rPh>
    <phoneticPr fontId="9"/>
  </si>
  <si>
    <t>千葉市都市局公園緑地部公園管理課</t>
    <rPh sb="0" eb="3">
      <t>チバシ</t>
    </rPh>
    <rPh sb="3" eb="5">
      <t>トシ</t>
    </rPh>
    <rPh sb="5" eb="6">
      <t>キョク</t>
    </rPh>
    <rPh sb="6" eb="8">
      <t>コウエン</t>
    </rPh>
    <rPh sb="8" eb="10">
      <t>リョクチ</t>
    </rPh>
    <rPh sb="10" eb="11">
      <t>ブ</t>
    </rPh>
    <rPh sb="11" eb="13">
      <t>コウエン</t>
    </rPh>
    <rPh sb="13" eb="16">
      <t>カンリカ</t>
    </rPh>
    <phoneticPr fontId="9"/>
  </si>
  <si>
    <t>千葉市公園等移管図書作成要領</t>
    <rPh sb="0" eb="1">
      <t>セン</t>
    </rPh>
    <rPh sb="1" eb="2">
      <t>ハ</t>
    </rPh>
    <rPh sb="2" eb="3">
      <t>シ</t>
    </rPh>
    <rPh sb="3" eb="4">
      <t>コウ</t>
    </rPh>
    <rPh sb="4" eb="5">
      <t>ソノ</t>
    </rPh>
    <rPh sb="5" eb="6">
      <t>トウ</t>
    </rPh>
    <rPh sb="6" eb="7">
      <t>ウツ</t>
    </rPh>
    <rPh sb="7" eb="8">
      <t>カン</t>
    </rPh>
    <rPh sb="8" eb="10">
      <t>トショ</t>
    </rPh>
    <rPh sb="10" eb="12">
      <t>サクセイ</t>
    </rPh>
    <rPh sb="12" eb="14">
      <t>ヨウリョウ</t>
    </rPh>
    <phoneticPr fontId="9"/>
  </si>
  <si>
    <t>公園等の移管に必要な書類一覧</t>
    <rPh sb="2" eb="3">
      <t>ナド</t>
    </rPh>
    <rPh sb="7" eb="9">
      <t>ヒツヨウ</t>
    </rPh>
    <phoneticPr fontId="9"/>
  </si>
  <si>
    <t>公園等の移管に必要な書類一覧（続き）</t>
    <rPh sb="7" eb="9">
      <t>ヒツヨウ</t>
    </rPh>
    <rPh sb="15" eb="16">
      <t>ツヅ</t>
    </rPh>
    <phoneticPr fontId="9"/>
  </si>
  <si>
    <t>１　　公園台帳</t>
    <rPh sb="3" eb="5">
      <t>コウエン</t>
    </rPh>
    <rPh sb="5" eb="7">
      <t>ダイチョウ</t>
    </rPh>
    <phoneticPr fontId="9"/>
  </si>
  <si>
    <t>申出者　住　所</t>
    <rPh sb="0" eb="2">
      <t>モウシデ</t>
    </rPh>
    <phoneticPr fontId="9"/>
  </si>
  <si>
    <t>都市計画法第39条及び第40条第2項の規定に基づく公共施設管理の移管及び土地等の帰属について(申出)</t>
    <rPh sb="47" eb="49">
      <t>モウシデ</t>
    </rPh>
    <phoneticPr fontId="9"/>
  </si>
  <si>
    <t>【チェックリスト】</t>
    <phoneticPr fontId="39"/>
  </si>
  <si>
    <t>○○株式会社</t>
    <rPh sb="2" eb="4">
      <t>カブシキ</t>
    </rPh>
    <rPh sb="4" eb="6">
      <t>カイシャ</t>
    </rPh>
    <phoneticPr fontId="9"/>
  </si>
  <si>
    <t>千葉市中央区千葉港○番○号</t>
    <rPh sb="0" eb="3">
      <t>チバシ</t>
    </rPh>
    <rPh sb="3" eb="6">
      <t>チュウオウク</t>
    </rPh>
    <rPh sb="6" eb="9">
      <t>チバミナト</t>
    </rPh>
    <rPh sb="10" eb="11">
      <t>バン</t>
    </rPh>
    <rPh sb="12" eb="13">
      <t>ゴウ</t>
    </rPh>
    <phoneticPr fontId="9"/>
  </si>
  <si>
    <t>○○株式会社</t>
    <rPh sb="2" eb="4">
      <t>カブシキ</t>
    </rPh>
    <rPh sb="4" eb="6">
      <t>カイシャ</t>
    </rPh>
    <phoneticPr fontId="12"/>
  </si>
  <si>
    <t>チ　　　　　　　　バ　　　　　　　　ダイ　　　　　　　　１　　　　　　コウ　　　　　　　エン</t>
    <phoneticPr fontId="12"/>
  </si>
  <si>
    <t>○○株式会社</t>
    <rPh sb="2" eb="6">
      <t>カブシキガイシャ</t>
    </rPh>
    <phoneticPr fontId="9"/>
  </si>
  <si>
    <t>印</t>
    <rPh sb="0" eb="1">
      <t>シルシ</t>
    </rPh>
    <phoneticPr fontId="9"/>
  </si>
  <si>
    <t>※(21)はなしの場合不要</t>
    <rPh sb="9" eb="11">
      <t>バアイ</t>
    </rPh>
    <rPh sb="11" eb="13">
      <t>フヨウ</t>
    </rPh>
    <phoneticPr fontId="10"/>
  </si>
  <si>
    <t>地積測量図及び実測図</t>
    <phoneticPr fontId="10"/>
  </si>
  <si>
    <t>32条協議書の写し</t>
    <rPh sb="2" eb="3">
      <t>ジョウ</t>
    </rPh>
    <phoneticPr fontId="10"/>
  </si>
  <si>
    <t>給水装置工事設計・積算書の写し、給水装置所有者変更届、所有者変更に関する委任状、</t>
    <rPh sb="0" eb="2">
      <t>キュウスイ</t>
    </rPh>
    <rPh sb="2" eb="4">
      <t>ソウチ</t>
    </rPh>
    <rPh sb="4" eb="6">
      <t>コウジ</t>
    </rPh>
    <rPh sb="6" eb="8">
      <t>セッケイ</t>
    </rPh>
    <rPh sb="9" eb="11">
      <t>セキサン</t>
    </rPh>
    <rPh sb="11" eb="12">
      <t>ショ</t>
    </rPh>
    <rPh sb="13" eb="14">
      <t>ウツ</t>
    </rPh>
    <rPh sb="16" eb="18">
      <t>キュウスイ</t>
    </rPh>
    <rPh sb="18" eb="20">
      <t>ソウチ</t>
    </rPh>
    <rPh sb="20" eb="23">
      <t>ショユウシャ</t>
    </rPh>
    <rPh sb="23" eb="26">
      <t>ヘンコウトドケ</t>
    </rPh>
    <rPh sb="27" eb="30">
      <t>ショユウシャ</t>
    </rPh>
    <rPh sb="30" eb="32">
      <t>ヘンコウ</t>
    </rPh>
    <rPh sb="33" eb="34">
      <t>カン</t>
    </rPh>
    <rPh sb="36" eb="38">
      <t>イニン</t>
    </rPh>
    <rPh sb="38" eb="39">
      <t>ジョウ</t>
    </rPh>
    <phoneticPr fontId="9"/>
  </si>
  <si>
    <t>登記原因証明情報兼登記承諾書（共有者がいる場合は持分も記載）</t>
    <rPh sb="0" eb="2">
      <t>トウキ</t>
    </rPh>
    <rPh sb="2" eb="4">
      <t>ゲンイン</t>
    </rPh>
    <rPh sb="4" eb="6">
      <t>ショウメイ</t>
    </rPh>
    <rPh sb="6" eb="8">
      <t>ジョウホウ</t>
    </rPh>
    <rPh sb="8" eb="9">
      <t>ケン</t>
    </rPh>
    <rPh sb="9" eb="11">
      <t>トウキ</t>
    </rPh>
    <rPh sb="11" eb="14">
      <t>ショウダクショ</t>
    </rPh>
    <phoneticPr fontId="9"/>
  </si>
  <si>
    <t>※副本は写しを添付して下さい。</t>
    <rPh sb="1" eb="3">
      <t>フクホン</t>
    </rPh>
    <rPh sb="4" eb="5">
      <t>ウツ</t>
    </rPh>
    <rPh sb="7" eb="9">
      <t>テンプ</t>
    </rPh>
    <rPh sb="11" eb="12">
      <t>クダ</t>
    </rPh>
    <phoneticPr fontId="39"/>
  </si>
  <si>
    <t>公園隣接全地権者の境界同意書、境界杭写真</t>
    <rPh sb="0" eb="2">
      <t>コウエン</t>
    </rPh>
    <rPh sb="2" eb="4">
      <t>リンセツ</t>
    </rPh>
    <rPh sb="4" eb="5">
      <t>ゼン</t>
    </rPh>
    <rPh sb="5" eb="8">
      <t>チケンシャ</t>
    </rPh>
    <rPh sb="9" eb="11">
      <t>キョウカイ</t>
    </rPh>
    <rPh sb="11" eb="14">
      <t>ドウイショ</t>
    </rPh>
    <rPh sb="15" eb="17">
      <t>キョウカイ</t>
    </rPh>
    <rPh sb="17" eb="18">
      <t>クイ</t>
    </rPh>
    <rPh sb="18" eb="20">
      <t>シャシン</t>
    </rPh>
    <phoneticPr fontId="9"/>
  </si>
  <si>
    <t>施設構造図及びメーカー保証書</t>
    <rPh sb="0" eb="2">
      <t>シセツ</t>
    </rPh>
    <rPh sb="2" eb="5">
      <t>コウゾウズ</t>
    </rPh>
    <rPh sb="5" eb="6">
      <t>オヨ</t>
    </rPh>
    <rPh sb="11" eb="13">
      <t>ホショウ</t>
    </rPh>
    <rPh sb="13" eb="14">
      <t>ショ</t>
    </rPh>
    <phoneticPr fontId="9"/>
  </si>
  <si>
    <t>地積測量図（原本）及び実測図</t>
    <rPh sb="0" eb="2">
      <t>チセキ</t>
    </rPh>
    <rPh sb="2" eb="4">
      <t>ソクリョウ</t>
    </rPh>
    <rPh sb="4" eb="5">
      <t>ズ</t>
    </rPh>
    <rPh sb="6" eb="8">
      <t>ゲンポン</t>
    </rPh>
    <rPh sb="9" eb="10">
      <t>オヨ</t>
    </rPh>
    <rPh sb="11" eb="14">
      <t>ジッソクズ</t>
    </rPh>
    <phoneticPr fontId="9"/>
  </si>
  <si>
    <t>履歴事項全部証明書、現在事項全部証明書、代表者事項証明書のいずれか（写し）</t>
    <rPh sb="0" eb="2">
      <t>リレキ</t>
    </rPh>
    <rPh sb="2" eb="4">
      <t>ジコウ</t>
    </rPh>
    <rPh sb="4" eb="6">
      <t>ゼンブ</t>
    </rPh>
    <rPh sb="6" eb="9">
      <t>ショウメイショ</t>
    </rPh>
    <rPh sb="10" eb="12">
      <t>ゲンザイ</t>
    </rPh>
    <rPh sb="12" eb="14">
      <t>ジコウ</t>
    </rPh>
    <rPh sb="14" eb="16">
      <t>ゼンブ</t>
    </rPh>
    <rPh sb="16" eb="19">
      <t>ショウメイショ</t>
    </rPh>
    <rPh sb="20" eb="23">
      <t>ダイヒョウシャ</t>
    </rPh>
    <rPh sb="23" eb="25">
      <t>ジコウ</t>
    </rPh>
    <rPh sb="25" eb="27">
      <t>ショウメイ</t>
    </rPh>
    <rPh sb="27" eb="28">
      <t>ショ</t>
    </rPh>
    <rPh sb="34" eb="35">
      <t>ウツ</t>
    </rPh>
    <phoneticPr fontId="9"/>
  </si>
  <si>
    <t>公図（写し）　①分合筆後　②分合筆前</t>
    <rPh sb="0" eb="2">
      <t>コウズ</t>
    </rPh>
    <rPh sb="3" eb="4">
      <t>ウツ</t>
    </rPh>
    <rPh sb="8" eb="9">
      <t>ブン</t>
    </rPh>
    <rPh sb="9" eb="10">
      <t>ゴウ</t>
    </rPh>
    <rPh sb="10" eb="11">
      <t>ヒツ</t>
    </rPh>
    <rPh sb="11" eb="12">
      <t>ゴ</t>
    </rPh>
    <rPh sb="14" eb="15">
      <t>ブン</t>
    </rPh>
    <rPh sb="15" eb="16">
      <t>ゴウ</t>
    </rPh>
    <rPh sb="16" eb="17">
      <t>ヒツ</t>
    </rPh>
    <rPh sb="17" eb="18">
      <t>マエ</t>
    </rPh>
    <phoneticPr fontId="9"/>
  </si>
  <si>
    <t>地積測量図</t>
    <rPh sb="0" eb="5">
      <t>チセキソクリョウズ</t>
    </rPh>
    <phoneticPr fontId="39"/>
  </si>
  <si>
    <t>公図</t>
    <rPh sb="0" eb="2">
      <t>コウズ</t>
    </rPh>
    <phoneticPr fontId="39"/>
  </si>
  <si>
    <t>履歴事項全部証明書、現在事項全部証明書、代表者事項証明書のいずれか</t>
    <rPh sb="0" eb="2">
      <t>リレキ</t>
    </rPh>
    <rPh sb="2" eb="4">
      <t>ジコウ</t>
    </rPh>
    <rPh sb="4" eb="6">
      <t>ゼンブ</t>
    </rPh>
    <rPh sb="6" eb="9">
      <t>ショウメイショ</t>
    </rPh>
    <rPh sb="10" eb="12">
      <t>ゲンザイ</t>
    </rPh>
    <rPh sb="12" eb="14">
      <t>ジコウ</t>
    </rPh>
    <rPh sb="14" eb="16">
      <t>ゼンブ</t>
    </rPh>
    <rPh sb="16" eb="19">
      <t>ショウメイショ</t>
    </rPh>
    <rPh sb="20" eb="23">
      <t>ダイヒョウシャ</t>
    </rPh>
    <rPh sb="23" eb="25">
      <t>ジコウ</t>
    </rPh>
    <rPh sb="25" eb="28">
      <t>ショウメイショ</t>
    </rPh>
    <phoneticPr fontId="10"/>
  </si>
  <si>
    <t>移管・帰属申出書</t>
    <rPh sb="0" eb="2">
      <t>イカン</t>
    </rPh>
    <rPh sb="3" eb="5">
      <t>キゾク</t>
    </rPh>
    <rPh sb="5" eb="6">
      <t>モウ</t>
    </rPh>
    <rPh sb="6" eb="7">
      <t>デ</t>
    </rPh>
    <rPh sb="7" eb="8">
      <t>ショ</t>
    </rPh>
    <phoneticPr fontId="9"/>
  </si>
  <si>
    <t>整理番号（公園ＩＤ）</t>
    <rPh sb="0" eb="2">
      <t>セイリ</t>
    </rPh>
    <rPh sb="2" eb="4">
      <t>バンゴウ</t>
    </rPh>
    <rPh sb="5" eb="7">
      <t>コウエン</t>
    </rPh>
    <phoneticPr fontId="9"/>
  </si>
  <si>
    <t>都市計画番号</t>
    <rPh sb="0" eb="2">
      <t>トシ</t>
    </rPh>
    <rPh sb="2" eb="4">
      <t>ケイカク</t>
    </rPh>
    <rPh sb="4" eb="6">
      <t>バンゴウ</t>
    </rPh>
    <phoneticPr fontId="9"/>
  </si>
  <si>
    <t>０１街区公園（幼児）</t>
  </si>
  <si>
    <t>中央区</t>
  </si>
  <si>
    <t>０２街区公園（児童）</t>
  </si>
  <si>
    <t>花見川区</t>
  </si>
  <si>
    <t>０３近隣公園</t>
  </si>
  <si>
    <t>稲毛区</t>
  </si>
  <si>
    <t>０４地区公園</t>
  </si>
  <si>
    <t>若葉区</t>
  </si>
  <si>
    <t>公園名カナ</t>
    <rPh sb="0" eb="2">
      <t>コウエン</t>
    </rPh>
    <rPh sb="2" eb="3">
      <t>メイ</t>
    </rPh>
    <phoneticPr fontId="9"/>
  </si>
  <si>
    <t>０５総合公園</t>
  </si>
  <si>
    <t>緑区</t>
  </si>
  <si>
    <t>０６運動公園</t>
  </si>
  <si>
    <t>美浜区</t>
  </si>
  <si>
    <t>０７風致公園</t>
  </si>
  <si>
    <t>沿革の概要</t>
    <phoneticPr fontId="9"/>
  </si>
  <si>
    <t>０８動植物公園</t>
  </si>
  <si>
    <t>０９歴史公園</t>
  </si>
  <si>
    <t>１１その他</t>
  </si>
  <si>
    <t>１２広域公園</t>
  </si>
  <si>
    <t>１３レクリエーション</t>
  </si>
  <si>
    <t>１４緩衝緑地</t>
  </si>
  <si>
    <t>年月日</t>
    <rPh sb="0" eb="3">
      <t>ネンガッピ</t>
    </rPh>
    <phoneticPr fontId="9"/>
  </si>
  <si>
    <t>１５都市林</t>
  </si>
  <si>
    <t>建築面積の割合</t>
    <rPh sb="0" eb="2">
      <t>ケンチク</t>
    </rPh>
    <rPh sb="2" eb="4">
      <t>メンセキ</t>
    </rPh>
    <rPh sb="5" eb="7">
      <t>ワリアイ</t>
    </rPh>
    <phoneticPr fontId="9"/>
  </si>
  <si>
    <t>１６広場公園</t>
  </si>
  <si>
    <t>１７都市緑地</t>
  </si>
  <si>
    <t>１８緑道</t>
  </si>
  <si>
    <t>運動施設の割合</t>
    <rPh sb="0" eb="2">
      <t>ウンドウ</t>
    </rPh>
    <rPh sb="2" eb="4">
      <t>シセツ</t>
    </rPh>
    <rPh sb="5" eb="7">
      <t>ワリアイ</t>
    </rPh>
    <phoneticPr fontId="9"/>
  </si>
  <si>
    <t>１９国立都市公園</t>
  </si>
  <si>
    <t>２０県立公園</t>
  </si>
  <si>
    <t>３１市営公園</t>
  </si>
  <si>
    <t>建設費（千円）</t>
    <rPh sb="0" eb="3">
      <t>ケンセツヒ</t>
    </rPh>
    <rPh sb="4" eb="6">
      <t>センエン</t>
    </rPh>
    <phoneticPr fontId="9"/>
  </si>
  <si>
    <t>３２市営街園</t>
  </si>
  <si>
    <t>３３市営緑地</t>
  </si>
  <si>
    <t>総面積（㎡）</t>
    <rPh sb="0" eb="3">
      <t>ソウメンセキ</t>
    </rPh>
    <phoneticPr fontId="9"/>
  </si>
  <si>
    <t>３４墓園</t>
  </si>
  <si>
    <t>４１チビッコ広場</t>
  </si>
  <si>
    <t>４２市民の森</t>
  </si>
  <si>
    <t>５１駅前広場</t>
  </si>
  <si>
    <t>５２グリーンベルト</t>
  </si>
  <si>
    <t>５３市営緑道</t>
  </si>
  <si>
    <t>電気お客様番号</t>
    <rPh sb="0" eb="2">
      <t>デンキ</t>
    </rPh>
    <rPh sb="3" eb="5">
      <t>キャクサマ</t>
    </rPh>
    <rPh sb="5" eb="7">
      <t>バンゴウ</t>
    </rPh>
    <phoneticPr fontId="9"/>
  </si>
  <si>
    <t>４３市民緑地</t>
  </si>
  <si>
    <t>法令</t>
    <rPh sb="0" eb="2">
      <t>ホウレイ</t>
    </rPh>
    <phoneticPr fontId="9"/>
  </si>
  <si>
    <t>適用関係</t>
    <rPh sb="0" eb="2">
      <t>テキヨウ</t>
    </rPh>
    <rPh sb="2" eb="4">
      <t>カンケイ</t>
    </rPh>
    <phoneticPr fontId="9"/>
  </si>
  <si>
    <t>６１整備予定地</t>
  </si>
  <si>
    <t>なし</t>
  </si>
  <si>
    <t>設置年月日(公告日)</t>
    <rPh sb="0" eb="2">
      <t>セッチ</t>
    </rPh>
    <rPh sb="2" eb="3">
      <t>ネン</t>
    </rPh>
    <rPh sb="3" eb="5">
      <t>ガッピ</t>
    </rPh>
    <rPh sb="6" eb="8">
      <t>コウコク</t>
    </rPh>
    <rPh sb="8" eb="9">
      <t>ビ</t>
    </rPh>
    <phoneticPr fontId="9"/>
  </si>
  <si>
    <t>都市公園面積（㎡）</t>
    <rPh sb="0" eb="2">
      <t>トシ</t>
    </rPh>
    <rPh sb="2" eb="4">
      <t>コウエン</t>
    </rPh>
    <rPh sb="4" eb="6">
      <t>メンセキ</t>
    </rPh>
    <phoneticPr fontId="9"/>
  </si>
  <si>
    <t>％</t>
    <phoneticPr fontId="78"/>
  </si>
  <si>
    <t>㎡</t>
    <phoneticPr fontId="78"/>
  </si>
  <si>
    <t>都市公園法第五条第一項に規定する建築面積の割合</t>
  </si>
  <si>
    <t>（千円）</t>
    <phoneticPr fontId="78"/>
  </si>
  <si>
    <t>地番</t>
    <rPh sb="0" eb="2">
      <t>チバン</t>
    </rPh>
    <phoneticPr fontId="78"/>
  </si>
  <si>
    <t>面積</t>
    <rPh sb="0" eb="2">
      <t>メンセキ</t>
    </rPh>
    <phoneticPr fontId="78"/>
  </si>
  <si>
    <t>土地所有者</t>
    <rPh sb="0" eb="2">
      <t>トチ</t>
    </rPh>
    <rPh sb="2" eb="5">
      <t>ショユウシャ</t>
    </rPh>
    <phoneticPr fontId="78"/>
  </si>
  <si>
    <t>備考</t>
    <rPh sb="0" eb="2">
      <t>ビコウ</t>
    </rPh>
    <phoneticPr fontId="78"/>
  </si>
  <si>
    <t>登記日</t>
    <rPh sb="0" eb="2">
      <t>トウキ</t>
    </rPh>
    <rPh sb="2" eb="3">
      <t>ビ</t>
    </rPh>
    <phoneticPr fontId="78"/>
  </si>
  <si>
    <t>法規関係</t>
    <rPh sb="0" eb="2">
      <t>ホウキ</t>
    </rPh>
    <rPh sb="2" eb="4">
      <t>カンケイ</t>
    </rPh>
    <phoneticPr fontId="78"/>
  </si>
  <si>
    <t>構造</t>
    <rPh sb="0" eb="2">
      <t>コウゾウ</t>
    </rPh>
    <phoneticPr fontId="78"/>
  </si>
  <si>
    <t>氏名</t>
    <rPh sb="0" eb="2">
      <t>シメイ</t>
    </rPh>
    <phoneticPr fontId="78"/>
  </si>
  <si>
    <t>住所</t>
    <rPh sb="0" eb="2">
      <t>ジュウショ</t>
    </rPh>
    <phoneticPr fontId="78"/>
  </si>
  <si>
    <t>期間（至）</t>
    <rPh sb="0" eb="2">
      <t>キカン</t>
    </rPh>
    <rPh sb="3" eb="4">
      <t>イタ</t>
    </rPh>
    <phoneticPr fontId="78"/>
  </si>
  <si>
    <t>期間（自）</t>
    <rPh sb="0" eb="2">
      <t>キカン</t>
    </rPh>
    <rPh sb="3" eb="4">
      <t>ジ</t>
    </rPh>
    <phoneticPr fontId="78"/>
  </si>
  <si>
    <t>水栓番号</t>
    <rPh sb="0" eb="1">
      <t>スイ</t>
    </rPh>
    <rPh sb="1" eb="2">
      <t>セン</t>
    </rPh>
    <rPh sb="2" eb="4">
      <t>バンゴウ</t>
    </rPh>
    <phoneticPr fontId="9"/>
  </si>
  <si>
    <t>※1 公園種別</t>
    <rPh sb="3" eb="5">
      <t>コウエン</t>
    </rPh>
    <rPh sb="5" eb="7">
      <t>シュベツ</t>
    </rPh>
    <phoneticPr fontId="78"/>
  </si>
  <si>
    <r>
      <t xml:space="preserve">公園種別 </t>
    </r>
    <r>
      <rPr>
        <sz val="6"/>
        <rFont val="ＭＳ Ｐゴシック"/>
        <family val="3"/>
        <charset val="128"/>
        <scheme val="minor"/>
      </rPr>
      <t>※1</t>
    </r>
    <rPh sb="0" eb="2">
      <t>コウエン</t>
    </rPh>
    <rPh sb="2" eb="4">
      <t>シュベツ</t>
    </rPh>
    <phoneticPr fontId="9"/>
  </si>
  <si>
    <r>
      <t xml:space="preserve">所在地 </t>
    </r>
    <r>
      <rPr>
        <sz val="8"/>
        <rFont val="ＭＳ Ｐゴシック"/>
        <family val="3"/>
        <charset val="128"/>
        <scheme val="minor"/>
      </rPr>
      <t>※2</t>
    </r>
    <phoneticPr fontId="78"/>
  </si>
  <si>
    <t>※3 公園管理者の有する権利</t>
    <rPh sb="3" eb="5">
      <t>コウエン</t>
    </rPh>
    <rPh sb="5" eb="8">
      <t>カンリシャ</t>
    </rPh>
    <rPh sb="9" eb="10">
      <t>ユウ</t>
    </rPh>
    <rPh sb="12" eb="14">
      <t>ケンリ</t>
    </rPh>
    <phoneticPr fontId="78"/>
  </si>
  <si>
    <t>所有権</t>
    <rPh sb="0" eb="3">
      <t>ショユウケン</t>
    </rPh>
    <phoneticPr fontId="78"/>
  </si>
  <si>
    <t>借地</t>
    <rPh sb="0" eb="2">
      <t>シャクチ</t>
    </rPh>
    <phoneticPr fontId="78"/>
  </si>
  <si>
    <t>その他</t>
    <rPh sb="2" eb="3">
      <t>タ</t>
    </rPh>
    <phoneticPr fontId="78"/>
  </si>
  <si>
    <t>公園管理者の有する権利 ※3</t>
    <rPh sb="9" eb="11">
      <t>ケンリ</t>
    </rPh>
    <phoneticPr fontId="78"/>
  </si>
  <si>
    <t>管理</t>
    <rPh sb="0" eb="2">
      <t>カンリ</t>
    </rPh>
    <phoneticPr fontId="78"/>
  </si>
  <si>
    <t>千葉第１公園</t>
    <phoneticPr fontId="78"/>
  </si>
  <si>
    <t>チバダイ１コウエン</t>
    <phoneticPr fontId="78"/>
  </si>
  <si>
    <t>中央区千葉港１番２</t>
    <rPh sb="0" eb="3">
      <t>チュウオウク</t>
    </rPh>
    <rPh sb="3" eb="5">
      <t>チバ</t>
    </rPh>
    <rPh sb="5" eb="6">
      <t>ミナト</t>
    </rPh>
    <phoneticPr fontId="78"/>
  </si>
  <si>
    <t>土地所有者</t>
    <rPh sb="0" eb="2">
      <t>トチ</t>
    </rPh>
    <rPh sb="2" eb="5">
      <t>ショユウシャ</t>
    </rPh>
    <phoneticPr fontId="17"/>
  </si>
  <si>
    <t>備考</t>
    <rPh sb="0" eb="2">
      <t>ビコウ</t>
    </rPh>
    <phoneticPr fontId="17"/>
  </si>
  <si>
    <t>登記日</t>
    <rPh sb="0" eb="2">
      <t>トウキ</t>
    </rPh>
    <rPh sb="2" eb="3">
      <t>ビ</t>
    </rPh>
    <phoneticPr fontId="17"/>
  </si>
  <si>
    <t>公園管理者の有する権利</t>
    <phoneticPr fontId="17"/>
  </si>
  <si>
    <t>面積（㎡）</t>
    <rPh sb="0" eb="2">
      <t>メンセキ</t>
    </rPh>
    <phoneticPr fontId="17"/>
  </si>
  <si>
    <t>住　　所</t>
    <rPh sb="0" eb="1">
      <t>ジュウ</t>
    </rPh>
    <rPh sb="3" eb="4">
      <t>トコロ</t>
    </rPh>
    <phoneticPr fontId="9"/>
  </si>
  <si>
    <t>遊戯施設</t>
    <rPh sb="0" eb="2">
      <t>ユウギ</t>
    </rPh>
    <rPh sb="2" eb="4">
      <t>シセツ</t>
    </rPh>
    <phoneticPr fontId="17"/>
  </si>
  <si>
    <t>野球場</t>
  </si>
  <si>
    <t>園路広場</t>
    <rPh sb="0" eb="2">
      <t>エンロ</t>
    </rPh>
    <rPh sb="2" eb="4">
      <t>ヒロバ</t>
    </rPh>
    <phoneticPr fontId="9"/>
  </si>
  <si>
    <t>遊戯施設</t>
    <rPh sb="0" eb="2">
      <t>ユウギ</t>
    </rPh>
    <rPh sb="2" eb="4">
      <t>シセツ</t>
    </rPh>
    <phoneticPr fontId="9"/>
  </si>
  <si>
    <t>管理施設</t>
    <rPh sb="0" eb="2">
      <t>カンリ</t>
    </rPh>
    <rPh sb="2" eb="4">
      <t>シセツ</t>
    </rPh>
    <phoneticPr fontId="9"/>
  </si>
  <si>
    <t>修景施設</t>
    <rPh sb="0" eb="1">
      <t>シュウ</t>
    </rPh>
    <rPh sb="1" eb="2">
      <t>ケイ</t>
    </rPh>
    <rPh sb="2" eb="4">
      <t>シセツ</t>
    </rPh>
    <phoneticPr fontId="9"/>
  </si>
  <si>
    <t>便益施設</t>
    <rPh sb="0" eb="2">
      <t>ベンエキ</t>
    </rPh>
    <rPh sb="2" eb="4">
      <t>シセツ</t>
    </rPh>
    <phoneticPr fontId="9"/>
  </si>
  <si>
    <t>教養施設</t>
    <rPh sb="0" eb="2">
      <t>キョウヨウ</t>
    </rPh>
    <rPh sb="2" eb="4">
      <t>シセツ</t>
    </rPh>
    <phoneticPr fontId="9"/>
  </si>
  <si>
    <t>石の山コンクリート製の山等</t>
  </si>
  <si>
    <t>建築面積(㎡)</t>
    <rPh sb="0" eb="2">
      <t>ケンチク</t>
    </rPh>
    <rPh sb="2" eb="4">
      <t>メンセキ</t>
    </rPh>
    <phoneticPr fontId="9"/>
  </si>
  <si>
    <t>敷地面積(㎡)</t>
    <rPh sb="0" eb="2">
      <t>シキチ</t>
    </rPh>
    <rPh sb="2" eb="4">
      <t>メンセキ</t>
    </rPh>
    <phoneticPr fontId="9"/>
  </si>
  <si>
    <t>その他</t>
  </si>
  <si>
    <t>※施設分類の種類（クリックすると入力位置にジャンプします）</t>
    <rPh sb="1" eb="3">
      <t>シセツ</t>
    </rPh>
    <rPh sb="3" eb="5">
      <t>ブンルイ</t>
    </rPh>
    <rPh sb="6" eb="8">
      <t>シュルイ</t>
    </rPh>
    <rPh sb="16" eb="18">
      <t>ニュウリョク</t>
    </rPh>
    <rPh sb="18" eb="20">
      <t>イチ</t>
    </rPh>
    <phoneticPr fontId="78"/>
  </si>
  <si>
    <t>植栽</t>
  </si>
  <si>
    <t>芝生</t>
  </si>
  <si>
    <t>花壇</t>
  </si>
  <si>
    <t>いけがき</t>
  </si>
  <si>
    <t>日陰だな</t>
  </si>
  <si>
    <t>噴水</t>
  </si>
  <si>
    <t>水流</t>
  </si>
  <si>
    <t>池</t>
  </si>
  <si>
    <t>滝</t>
  </si>
  <si>
    <t>つき山</t>
  </si>
  <si>
    <t>彫像</t>
  </si>
  <si>
    <t>灯篭</t>
  </si>
  <si>
    <t>石組</t>
  </si>
  <si>
    <t>飛石</t>
  </si>
  <si>
    <t>株</t>
    <rPh sb="0" eb="1">
      <t>カブ</t>
    </rPh>
    <phoneticPr fontId="78"/>
  </si>
  <si>
    <t>基</t>
    <rPh sb="0" eb="1">
      <t>キ</t>
    </rPh>
    <phoneticPr fontId="78"/>
  </si>
  <si>
    <t>個</t>
    <rPh sb="0" eb="1">
      <t>コ</t>
    </rPh>
    <phoneticPr fontId="78"/>
  </si>
  <si>
    <t>脚</t>
    <rPh sb="0" eb="1">
      <t>キャク</t>
    </rPh>
    <phoneticPr fontId="78"/>
  </si>
  <si>
    <t>全体写真</t>
    <rPh sb="0" eb="2">
      <t>ゼンタイ</t>
    </rPh>
    <rPh sb="2" eb="4">
      <t>シャシン</t>
    </rPh>
    <phoneticPr fontId="9"/>
  </si>
  <si>
    <t>全景</t>
    <rPh sb="0" eb="1">
      <t>ゼン</t>
    </rPh>
    <rPh sb="1" eb="2">
      <t>ケイ</t>
    </rPh>
    <phoneticPr fontId="78"/>
  </si>
  <si>
    <t>外周</t>
    <rPh sb="0" eb="2">
      <t>ガイシュウ</t>
    </rPh>
    <phoneticPr fontId="78"/>
  </si>
  <si>
    <t>その他</t>
    <rPh sb="2" eb="3">
      <t>タ</t>
    </rPh>
    <phoneticPr fontId="9"/>
  </si>
  <si>
    <t>展望台</t>
  </si>
  <si>
    <t>集会場</t>
  </si>
  <si>
    <t>備蓄倉庫</t>
  </si>
  <si>
    <t>耐震性貯水槽</t>
  </si>
  <si>
    <t>放送施設</t>
  </si>
  <si>
    <t>情報通信施設</t>
  </si>
  <si>
    <t>ヘリポート</t>
  </si>
  <si>
    <t>係留施設</t>
  </si>
  <si>
    <t>延焼防止のための散水施設</t>
  </si>
  <si>
    <t>単位</t>
    <phoneticPr fontId="78"/>
  </si>
  <si>
    <t>数量</t>
    <phoneticPr fontId="78"/>
  </si>
  <si>
    <t>写真名</t>
    <phoneticPr fontId="78"/>
  </si>
  <si>
    <t>分類</t>
    <rPh sb="0" eb="2">
      <t>ブンルイ</t>
    </rPh>
    <phoneticPr fontId="78"/>
  </si>
  <si>
    <t>園路</t>
  </si>
  <si>
    <t>広場</t>
  </si>
  <si>
    <t>門</t>
  </si>
  <si>
    <t>さく</t>
  </si>
  <si>
    <t>管理事務所</t>
  </si>
  <si>
    <t>詰所</t>
  </si>
  <si>
    <t>倉庫</t>
  </si>
  <si>
    <t>車庫</t>
  </si>
  <si>
    <t>材料置場</t>
  </si>
  <si>
    <t>苗畑</t>
  </si>
  <si>
    <t>掲示板</t>
  </si>
  <si>
    <t>標識</t>
  </si>
  <si>
    <t>照明施設</t>
  </si>
  <si>
    <t>ゴミ処理場</t>
  </si>
  <si>
    <t>くず箱</t>
  </si>
  <si>
    <t>水道</t>
  </si>
  <si>
    <t>井戸</t>
  </si>
  <si>
    <t>暗渠</t>
  </si>
  <si>
    <t>水門</t>
  </si>
  <si>
    <t>雨水貯留施設</t>
  </si>
  <si>
    <t>水質浄化施設</t>
  </si>
  <si>
    <t>護岸</t>
  </si>
  <si>
    <t>擁壁</t>
  </si>
  <si>
    <t>発電施設</t>
  </si>
  <si>
    <t>売店</t>
  </si>
  <si>
    <t>飲食店</t>
  </si>
  <si>
    <t>宿泊施設</t>
  </si>
  <si>
    <t>駐車場</t>
  </si>
  <si>
    <t>園内移動用施設</t>
  </si>
  <si>
    <t>便所</t>
  </si>
  <si>
    <t>荷物預り所</t>
  </si>
  <si>
    <t>時計台</t>
  </si>
  <si>
    <t>水飲場</t>
  </si>
  <si>
    <t>手洗場</t>
  </si>
  <si>
    <t>植物園</t>
  </si>
  <si>
    <t>温室</t>
  </si>
  <si>
    <t>分区園</t>
  </si>
  <si>
    <t>動物園</t>
  </si>
  <si>
    <t>動物舎</t>
  </si>
  <si>
    <t>水族館</t>
  </si>
  <si>
    <t>自然生態園</t>
  </si>
  <si>
    <t>野鳥観察所</t>
  </si>
  <si>
    <t>動植物の保護繁殖施設</t>
  </si>
  <si>
    <t>野外劇場</t>
  </si>
  <si>
    <t>野外音楽堂</t>
  </si>
  <si>
    <t>図書館</t>
  </si>
  <si>
    <t>陳列館</t>
  </si>
  <si>
    <t>天体・気象観測施設</t>
  </si>
  <si>
    <t>体験学習館</t>
  </si>
  <si>
    <t>記念碑</t>
  </si>
  <si>
    <t>陸上競技場</t>
  </si>
  <si>
    <t>サッカー場</t>
  </si>
  <si>
    <t>テニスコート</t>
  </si>
  <si>
    <t>バスケットボール場</t>
  </si>
  <si>
    <t>バレーボール場</t>
  </si>
  <si>
    <t>ゲートボール場</t>
  </si>
  <si>
    <t>水泳プール</t>
  </si>
  <si>
    <t>踏み板式ぶらんこ</t>
  </si>
  <si>
    <t>ゆりかご型ぶらんこ</t>
  </si>
  <si>
    <t>すべり台</t>
  </si>
  <si>
    <t>ジャングルジム</t>
  </si>
  <si>
    <t>鉄棒</t>
  </si>
  <si>
    <t>回転塔</t>
  </si>
  <si>
    <t>シーソー</t>
  </si>
  <si>
    <t>複合遊具（鋼製）</t>
  </si>
  <si>
    <t>複合遊具（木製）</t>
  </si>
  <si>
    <t>複合遊具（その他）</t>
  </si>
  <si>
    <t>健康器具系施設</t>
  </si>
  <si>
    <t>フィールドアスレチック用遊具</t>
  </si>
  <si>
    <t>ラダー</t>
  </si>
  <si>
    <t>スプリング遊具</t>
  </si>
  <si>
    <t>ロッキング遊具</t>
  </si>
  <si>
    <t>吊り輪</t>
  </si>
  <si>
    <t>砂場</t>
  </si>
  <si>
    <t>象形遊具</t>
  </si>
  <si>
    <t>休憩所</t>
  </si>
  <si>
    <t>ベンチ</t>
  </si>
  <si>
    <t>野外卓</t>
  </si>
  <si>
    <t>ピクニック場</t>
  </si>
  <si>
    <t>キャンプ場</t>
  </si>
  <si>
    <t>m</t>
  </si>
  <si>
    <t>種類</t>
    <rPh sb="0" eb="2">
      <t>シュルイ</t>
    </rPh>
    <phoneticPr fontId="9"/>
  </si>
  <si>
    <t>名称</t>
    <rPh sb="0" eb="2">
      <t>メイショウ</t>
    </rPh>
    <phoneticPr fontId="9"/>
  </si>
  <si>
    <t>その他</t>
    <phoneticPr fontId="78"/>
  </si>
  <si>
    <t>㎡</t>
  </si>
  <si>
    <t>棟</t>
    <rPh sb="0" eb="1">
      <t>トウ</t>
    </rPh>
    <phoneticPr fontId="78"/>
  </si>
  <si>
    <t>面</t>
    <rPh sb="0" eb="1">
      <t>メン</t>
    </rPh>
    <phoneticPr fontId="78"/>
  </si>
  <si>
    <t>ＸＸＸＸＸ-ＸＸＸＸＸ-Ｘ-ＸＸ</t>
    <phoneticPr fontId="78"/>
  </si>
  <si>
    <t>写真名</t>
    <rPh sb="0" eb="2">
      <t>シャシン</t>
    </rPh>
    <rPh sb="2" eb="3">
      <t>メイ</t>
    </rPh>
    <phoneticPr fontId="9"/>
  </si>
  <si>
    <t>生垣</t>
    <rPh sb="0" eb="2">
      <t>イケガキ</t>
    </rPh>
    <phoneticPr fontId="9"/>
  </si>
  <si>
    <t>芝生</t>
    <rPh sb="0" eb="2">
      <t>シバフ</t>
    </rPh>
    <phoneticPr fontId="9"/>
  </si>
  <si>
    <t>高木</t>
    <rPh sb="0" eb="1">
      <t>タカ</t>
    </rPh>
    <rPh sb="1" eb="2">
      <t>モク</t>
    </rPh>
    <phoneticPr fontId="9"/>
  </si>
  <si>
    <t>低木</t>
    <rPh sb="0" eb="1">
      <t>テイ</t>
    </rPh>
    <rPh sb="1" eb="2">
      <t>モク</t>
    </rPh>
    <phoneticPr fontId="9"/>
  </si>
  <si>
    <t>中木</t>
    <rPh sb="0" eb="1">
      <t>チュウ</t>
    </rPh>
    <phoneticPr fontId="9"/>
  </si>
  <si>
    <t>データあり：１</t>
    <phoneticPr fontId="78"/>
  </si>
  <si>
    <t>乙に記載する番号</t>
    <rPh sb="0" eb="1">
      <t>オツ</t>
    </rPh>
    <rPh sb="2" eb="4">
      <t>キサイ</t>
    </rPh>
    <rPh sb="6" eb="8">
      <t>バンゴウ</t>
    </rPh>
    <phoneticPr fontId="78"/>
  </si>
  <si>
    <t>メーカリストに載せる番号</t>
    <rPh sb="7" eb="8">
      <t>ノ</t>
    </rPh>
    <rPh sb="10" eb="12">
      <t>バンゴウ</t>
    </rPh>
    <phoneticPr fontId="78"/>
  </si>
  <si>
    <t>建築物フラグ</t>
    <rPh sb="0" eb="3">
      <t>ケンチクブツ</t>
    </rPh>
    <phoneticPr fontId="78"/>
  </si>
  <si>
    <t>分類</t>
    <rPh sb="0" eb="2">
      <t>ブンルイ</t>
    </rPh>
    <phoneticPr fontId="78"/>
  </si>
  <si>
    <t>修景</t>
    <rPh sb="0" eb="1">
      <t>シュウ</t>
    </rPh>
    <rPh sb="1" eb="2">
      <t>ケイ</t>
    </rPh>
    <phoneticPr fontId="78"/>
  </si>
  <si>
    <t>休養</t>
    <rPh sb="0" eb="2">
      <t>キュウヨウ</t>
    </rPh>
    <phoneticPr fontId="78"/>
  </si>
  <si>
    <t>〃</t>
    <phoneticPr fontId="78"/>
  </si>
  <si>
    <t>その他</t>
    <rPh sb="2" eb="3">
      <t>タ</t>
    </rPh>
    <phoneticPr fontId="78"/>
  </si>
  <si>
    <t>園路</t>
    <rPh sb="0" eb="2">
      <t>エンロ</t>
    </rPh>
    <phoneticPr fontId="78"/>
  </si>
  <si>
    <t>管理</t>
    <rPh sb="0" eb="2">
      <t>カンリ</t>
    </rPh>
    <phoneticPr fontId="78"/>
  </si>
  <si>
    <t>便益</t>
    <rPh sb="0" eb="2">
      <t>ベンエキ</t>
    </rPh>
    <phoneticPr fontId="78"/>
  </si>
  <si>
    <t>教養</t>
    <rPh sb="0" eb="2">
      <t>キョウヨウ</t>
    </rPh>
    <phoneticPr fontId="78"/>
  </si>
  <si>
    <t>運動</t>
    <rPh sb="0" eb="2">
      <t>ウンドウ</t>
    </rPh>
    <phoneticPr fontId="78"/>
  </si>
  <si>
    <t>遊戯</t>
    <rPh sb="0" eb="2">
      <t>ユウギ</t>
    </rPh>
    <phoneticPr fontId="78"/>
  </si>
  <si>
    <t>登記面積</t>
    <rPh sb="2" eb="4">
      <t>メンセキ</t>
    </rPh>
    <phoneticPr fontId="78"/>
  </si>
  <si>
    <t>登記面積（㎡）</t>
    <rPh sb="2" eb="4">
      <t>メンセキ</t>
    </rPh>
    <phoneticPr fontId="17"/>
  </si>
  <si>
    <t>占用</t>
  </si>
  <si>
    <t>許可</t>
    <rPh sb="0" eb="2">
      <t>キョカ</t>
    </rPh>
    <phoneticPr fontId="17"/>
  </si>
  <si>
    <t>設置</t>
  </si>
  <si>
    <t>備考</t>
    <rPh sb="0" eb="2">
      <t>ビコウ</t>
    </rPh>
    <phoneticPr fontId="9"/>
  </si>
  <si>
    <t>m</t>
    <phoneticPr fontId="9"/>
  </si>
  <si>
    <t>公園面積</t>
    <rPh sb="0" eb="1">
      <t>オオヤケ</t>
    </rPh>
    <rPh sb="1" eb="2">
      <t>エン</t>
    </rPh>
    <rPh sb="2" eb="3">
      <t>メン</t>
    </rPh>
    <rPh sb="3" eb="4">
      <t>セキ</t>
    </rPh>
    <phoneticPr fontId="9"/>
  </si>
  <si>
    <t>都市公園面積</t>
    <rPh sb="0" eb="2">
      <t>トシ</t>
    </rPh>
    <rPh sb="2" eb="4">
      <t>コウエン</t>
    </rPh>
    <rPh sb="4" eb="6">
      <t>メンセキ</t>
    </rPh>
    <phoneticPr fontId="17"/>
  </si>
  <si>
    <t>一般施設</t>
  </si>
  <si>
    <t>※施設分類の種類（クリックすると→
入力位置にジャンプします）</t>
    <phoneticPr fontId="78"/>
  </si>
  <si>
    <t>ファイリング※5</t>
    <phoneticPr fontId="78"/>
  </si>
  <si>
    <t>マイラー原図</t>
    <rPh sb="4" eb="6">
      <t>ゲンズ</t>
    </rPh>
    <phoneticPr fontId="78"/>
  </si>
  <si>
    <t>公園</t>
    <rPh sb="0" eb="2">
      <t>コウエン</t>
    </rPh>
    <phoneticPr fontId="78"/>
  </si>
  <si>
    <t>土地</t>
    <rPh sb="0" eb="2">
      <t>トチ</t>
    </rPh>
    <phoneticPr fontId="78"/>
  </si>
  <si>
    <t>※3</t>
    <phoneticPr fontId="78"/>
  </si>
  <si>
    <t>分類</t>
    <rPh sb="0" eb="2">
      <t>ブンルイ</t>
    </rPh>
    <phoneticPr fontId="78"/>
  </si>
  <si>
    <t>種類</t>
    <rPh sb="0" eb="2">
      <t>シュルイ</t>
    </rPh>
    <phoneticPr fontId="78"/>
  </si>
  <si>
    <t>外周</t>
  </si>
  <si>
    <t>全景</t>
  </si>
  <si>
    <t>整理番号
（公園ＩＤ）</t>
    <rPh sb="0" eb="2">
      <t>セイリ</t>
    </rPh>
    <rPh sb="2" eb="4">
      <t>バンゴウ</t>
    </rPh>
    <rPh sb="6" eb="8">
      <t>コウエン</t>
    </rPh>
    <phoneticPr fontId="9"/>
  </si>
  <si>
    <t>公園台帳
番      号</t>
    <rPh sb="0" eb="2">
      <t>コウエン</t>
    </rPh>
    <rPh sb="2" eb="4">
      <t>ダイチョウ</t>
    </rPh>
    <rPh sb="5" eb="6">
      <t>バン</t>
    </rPh>
    <rPh sb="12" eb="13">
      <t>ゴウ</t>
    </rPh>
    <phoneticPr fontId="9"/>
  </si>
  <si>
    <t>修景施設</t>
    <phoneticPr fontId="9"/>
  </si>
  <si>
    <t>教養施設</t>
    <phoneticPr fontId="9"/>
  </si>
  <si>
    <t>便益施設</t>
    <phoneticPr fontId="9"/>
  </si>
  <si>
    <t>管理施設</t>
    <phoneticPr fontId="17"/>
  </si>
  <si>
    <t>運動施設</t>
    <rPh sb="0" eb="2">
      <t>ウンドウ</t>
    </rPh>
    <rPh sb="2" eb="4">
      <t>シセツ</t>
    </rPh>
    <phoneticPr fontId="17"/>
  </si>
  <si>
    <t>建      築      物</t>
    <rPh sb="0" eb="1">
      <t>ダテ</t>
    </rPh>
    <rPh sb="7" eb="8">
      <t>チク</t>
    </rPh>
    <rPh sb="14" eb="15">
      <t>ブツ</t>
    </rPh>
    <phoneticPr fontId="9"/>
  </si>
  <si>
    <t>主  要  公  園  施  設</t>
    <rPh sb="0" eb="1">
      <t>シュ</t>
    </rPh>
    <rPh sb="3" eb="4">
      <t>カナメ</t>
    </rPh>
    <rPh sb="6" eb="7">
      <t>オオヤケ</t>
    </rPh>
    <rPh sb="9" eb="10">
      <t>エン</t>
    </rPh>
    <rPh sb="12" eb="13">
      <t>ホドコ</t>
    </rPh>
    <rPh sb="15" eb="16">
      <t>セツ</t>
    </rPh>
    <phoneticPr fontId="9"/>
  </si>
  <si>
    <t>主  要  公  園  施  設</t>
    <rPh sb="0" eb="1">
      <t>シュ</t>
    </rPh>
    <rPh sb="3" eb="4">
      <t>ヨウ</t>
    </rPh>
    <rPh sb="6" eb="7">
      <t>コウ</t>
    </rPh>
    <rPh sb="9" eb="10">
      <t>エン</t>
    </rPh>
    <rPh sb="12" eb="13">
      <t>シ</t>
    </rPh>
    <rPh sb="15" eb="16">
      <t>セツ</t>
    </rPh>
    <phoneticPr fontId="9"/>
  </si>
  <si>
    <t>備　考</t>
    <rPh sb="0" eb="1">
      <t>ソナエ</t>
    </rPh>
    <rPh sb="2" eb="3">
      <t>コウ</t>
    </rPh>
    <phoneticPr fontId="9"/>
  </si>
  <si>
    <t>構　　造</t>
    <phoneticPr fontId="9"/>
  </si>
  <si>
    <t>許可施設</t>
    <rPh sb="0" eb="2">
      <t>キョカ</t>
    </rPh>
    <rPh sb="2" eb="4">
      <t>シセツ</t>
    </rPh>
    <phoneticPr fontId="9"/>
  </si>
  <si>
    <t>備　　　考</t>
    <rPh sb="0" eb="1">
      <t>ソナエ</t>
    </rPh>
    <rPh sb="4" eb="5">
      <t>コウ</t>
    </rPh>
    <phoneticPr fontId="9"/>
  </si>
  <si>
    <t>法規関係</t>
    <rPh sb="0" eb="1">
      <t>ホウ</t>
    </rPh>
    <rPh sb="1" eb="2">
      <t>キ</t>
    </rPh>
    <rPh sb="2" eb="3">
      <t>セキ</t>
    </rPh>
    <rPh sb="3" eb="4">
      <t>カカリ</t>
    </rPh>
    <phoneticPr fontId="9"/>
  </si>
  <si>
    <t>許可施設</t>
    <phoneticPr fontId="78"/>
  </si>
  <si>
    <t>キンモクセイ</t>
  </si>
  <si>
    <t>ヒラドツツジ</t>
  </si>
  <si>
    <t>建　　築　　物</t>
    <rPh sb="0" eb="1">
      <t>ダテ</t>
    </rPh>
    <rPh sb="3" eb="4">
      <t>チク</t>
    </rPh>
    <rPh sb="6" eb="7">
      <t>ブツ</t>
    </rPh>
    <phoneticPr fontId="9"/>
  </si>
  <si>
    <t>数量</t>
    <rPh sb="0" eb="2">
      <t>スウリョウ</t>
    </rPh>
    <phoneticPr fontId="78"/>
  </si>
  <si>
    <t>単位</t>
    <rPh sb="0" eb="2">
      <t>タンイ</t>
    </rPh>
    <phoneticPr fontId="78"/>
  </si>
  <si>
    <t>ｔ</t>
  </si>
  <si>
    <t>石灰岩ダスト舗装</t>
  </si>
  <si>
    <t>ｔ＝４０</t>
  </si>
  <si>
    <t>歩車道境界ブロック</t>
    <rPh sb="0" eb="3">
      <t>ホシャドウ</t>
    </rPh>
    <rPh sb="3" eb="5">
      <t>キョウカイ</t>
    </rPh>
    <phoneticPr fontId="78"/>
  </si>
  <si>
    <t>150×200×600</t>
  </si>
  <si>
    <t>コンクリート舗装</t>
    <rPh sb="6" eb="8">
      <t>ホソウ</t>
    </rPh>
    <phoneticPr fontId="78"/>
  </si>
  <si>
    <t>ｔ＝１００</t>
  </si>
  <si>
    <t>点字ブロック</t>
    <rPh sb="0" eb="2">
      <t>テンジ</t>
    </rPh>
    <phoneticPr fontId="78"/>
  </si>
  <si>
    <t>300×300×80</t>
  </si>
  <si>
    <t>地先境界ブロック</t>
  </si>
  <si>
    <t>U字溝</t>
  </si>
  <si>
    <t>U240</t>
  </si>
  <si>
    <t>集水桝</t>
  </si>
  <si>
    <t>450×450</t>
  </si>
  <si>
    <t>ｸﾞﾚｰﾁﾝｸﾞ蓋掛　細目（ｸﾘｯﾌﾟ止め）</t>
  </si>
  <si>
    <t>チェーン付</t>
  </si>
  <si>
    <t>○○工業㈱</t>
    <rPh sb="2" eb="4">
      <t>コウギョウ</t>
    </rPh>
    <phoneticPr fontId="78"/>
  </si>
  <si>
    <t>043－○○○－×××</t>
  </si>
  <si>
    <t>○○セメント㈱</t>
  </si>
  <si>
    <t>㈱○○鋼管</t>
    <rPh sb="3" eb="5">
      <t>コウカン</t>
    </rPh>
    <phoneticPr fontId="78"/>
  </si>
  <si>
    <t>20160401_千葉第１公園.石灰岩ダスト舗装.jpg</t>
  </si>
  <si>
    <t>20160401_千葉第１公園.歩車道境界ブロック.jpg</t>
  </si>
  <si>
    <t>20160401_千葉第１公園.コンクリート舗装.jpg</t>
  </si>
  <si>
    <t>20160401_千葉第１公園.点字ブロック.jpg</t>
  </si>
  <si>
    <t>20160401_千葉第１公園.地先境界ブロック.jpg</t>
  </si>
  <si>
    <t>20160401_千葉第１公園.U字溝.jpg</t>
  </si>
  <si>
    <t>公園台帳番号</t>
    <phoneticPr fontId="9"/>
  </si>
  <si>
    <t>※5 ファイリングの区分</t>
    <rPh sb="10" eb="12">
      <t>クブン</t>
    </rPh>
    <phoneticPr fontId="78"/>
  </si>
  <si>
    <t>敷地面積（地番別）</t>
    <rPh sb="0" eb="2">
      <t>シキチ</t>
    </rPh>
    <rPh sb="2" eb="4">
      <t>メンセキ</t>
    </rPh>
    <phoneticPr fontId="78"/>
  </si>
  <si>
    <t>※園路広場の種類</t>
    <rPh sb="6" eb="8">
      <t>シュルイ</t>
    </rPh>
    <phoneticPr fontId="78"/>
  </si>
  <si>
    <t>※修景施設の種類</t>
    <rPh sb="1" eb="2">
      <t>シュウ</t>
    </rPh>
    <rPh sb="2" eb="3">
      <t>ケイ</t>
    </rPh>
    <rPh sb="3" eb="5">
      <t>シセツ</t>
    </rPh>
    <rPh sb="6" eb="8">
      <t>シュルイ</t>
    </rPh>
    <phoneticPr fontId="78"/>
  </si>
  <si>
    <t>※休養施設の種類</t>
    <rPh sb="1" eb="3">
      <t>キュウヨウ</t>
    </rPh>
    <rPh sb="3" eb="5">
      <t>シセツ</t>
    </rPh>
    <rPh sb="6" eb="8">
      <t>シュルイ</t>
    </rPh>
    <phoneticPr fontId="78"/>
  </si>
  <si>
    <t>※運動施設の種類</t>
    <rPh sb="1" eb="3">
      <t>ウンドウ</t>
    </rPh>
    <rPh sb="3" eb="5">
      <t>シセツ</t>
    </rPh>
    <rPh sb="6" eb="8">
      <t>シュルイ</t>
    </rPh>
    <phoneticPr fontId="78"/>
  </si>
  <si>
    <t>※教養施設の種類</t>
    <rPh sb="6" eb="8">
      <t>シュルイ</t>
    </rPh>
    <phoneticPr fontId="78"/>
  </si>
  <si>
    <t>※便益施設の種類</t>
    <rPh sb="6" eb="8">
      <t>シュルイ</t>
    </rPh>
    <phoneticPr fontId="78"/>
  </si>
  <si>
    <t>※管理施設の種類</t>
    <rPh sb="6" eb="8">
      <t>シュルイ</t>
    </rPh>
    <phoneticPr fontId="78"/>
  </si>
  <si>
    <t>※その他施設の種類</t>
    <rPh sb="3" eb="4">
      <t>タ</t>
    </rPh>
    <rPh sb="4" eb="6">
      <t>シセツ</t>
    </rPh>
    <rPh sb="7" eb="9">
      <t>シュルイ</t>
    </rPh>
    <phoneticPr fontId="78"/>
  </si>
  <si>
    <t>※全体写真の種類</t>
    <rPh sb="1" eb="3">
      <t>ゼンタイ</t>
    </rPh>
    <rPh sb="3" eb="5">
      <t>シャシン</t>
    </rPh>
    <rPh sb="6" eb="8">
      <t>シュルイ</t>
    </rPh>
    <phoneticPr fontId="78"/>
  </si>
  <si>
    <t>花壇</t>
    <rPh sb="0" eb="2">
      <t>カダン</t>
    </rPh>
    <phoneticPr fontId="78"/>
  </si>
  <si>
    <t>210×100×60</t>
  </si>
  <si>
    <t>花壇縁</t>
    <rPh sb="0" eb="2">
      <t>カダン</t>
    </rPh>
    <rPh sb="2" eb="3">
      <t>フチ</t>
    </rPh>
    <phoneticPr fontId="78"/>
  </si>
  <si>
    <t>20160401_千葉第１公園.花壇.jpg</t>
  </si>
  <si>
    <t>レンガ縁石</t>
    <rPh sb="3" eb="5">
      <t>エンセキ</t>
    </rPh>
    <phoneticPr fontId="78"/>
  </si>
  <si>
    <t>210×100×61</t>
  </si>
  <si>
    <t>地元自治会管理</t>
    <rPh sb="0" eb="2">
      <t>ジモト</t>
    </rPh>
    <rPh sb="2" eb="5">
      <t>ジチカイ</t>
    </rPh>
    <rPh sb="5" eb="7">
      <t>カンリ</t>
    </rPh>
    <phoneticPr fontId="78"/>
  </si>
  <si>
    <t>○○煉瓦㈱</t>
    <rPh sb="2" eb="4">
      <t>レンガ</t>
    </rPh>
    <phoneticPr fontId="78"/>
  </si>
  <si>
    <t>20160401_千葉第１公園.レンガ縁石.jpg</t>
  </si>
  <si>
    <t>20160401_千葉第１公園_全景１.jpg</t>
    <rPh sb="16" eb="18">
      <t>ゼンケイ</t>
    </rPh>
    <phoneticPr fontId="78"/>
  </si>
  <si>
    <t>20160401_千葉第１公園_全景２.jpg</t>
    <rPh sb="16" eb="18">
      <t>ゼンケイ</t>
    </rPh>
    <phoneticPr fontId="78"/>
  </si>
  <si>
    <t>20160401_千葉第１公園_全景３.jpg</t>
    <rPh sb="16" eb="18">
      <t>ゼンケイ</t>
    </rPh>
    <phoneticPr fontId="78"/>
  </si>
  <si>
    <t>20160401_千葉第１公園_外周.jpg</t>
    <rPh sb="16" eb="18">
      <t>ガイシュウ</t>
    </rPh>
    <phoneticPr fontId="78"/>
  </si>
  <si>
    <t>外柵A</t>
  </si>
  <si>
    <t>外柵B</t>
  </si>
  <si>
    <t>車止め</t>
    <rPh sb="0" eb="1">
      <t>クルマ</t>
    </rPh>
    <rPh sb="1" eb="2">
      <t>ド</t>
    </rPh>
    <phoneticPr fontId="78"/>
  </si>
  <si>
    <t>園名板</t>
    <rPh sb="0" eb="2">
      <t>エンメイ</t>
    </rPh>
    <rPh sb="2" eb="3">
      <t>バン</t>
    </rPh>
    <phoneticPr fontId="78"/>
  </si>
  <si>
    <t>照明灯</t>
  </si>
  <si>
    <t>引込柱</t>
    <rPh sb="0" eb="2">
      <t>ヒキコミ</t>
    </rPh>
    <rPh sb="2" eb="3">
      <t>チュウ</t>
    </rPh>
    <phoneticPr fontId="78"/>
  </si>
  <si>
    <t>電線管</t>
    <rPh sb="0" eb="3">
      <t>デンセンカン</t>
    </rPh>
    <phoneticPr fontId="78"/>
  </si>
  <si>
    <t>電線</t>
    <rPh sb="0" eb="2">
      <t>デンセン</t>
    </rPh>
    <phoneticPr fontId="78"/>
  </si>
  <si>
    <t>集水桝（浸透）</t>
    <rPh sb="0" eb="3">
      <t>シュウスイマス</t>
    </rPh>
    <rPh sb="4" eb="6">
      <t>シントウ</t>
    </rPh>
    <phoneticPr fontId="78"/>
  </si>
  <si>
    <t>雨水浸透管</t>
    <rPh sb="0" eb="2">
      <t>ウスイ</t>
    </rPh>
    <rPh sb="2" eb="4">
      <t>シントウ</t>
    </rPh>
    <rPh sb="4" eb="5">
      <t>カン</t>
    </rPh>
    <phoneticPr fontId="78"/>
  </si>
  <si>
    <t>汚水排水管</t>
  </si>
  <si>
    <t>汚水桝（ドロップ桝）</t>
    <rPh sb="8" eb="9">
      <t>マス</t>
    </rPh>
    <phoneticPr fontId="78"/>
  </si>
  <si>
    <t>H=650＠2000</t>
  </si>
  <si>
    <t>H=1,500＠2000</t>
  </si>
  <si>
    <t>H=1,400</t>
  </si>
  <si>
    <t>LED72W、グローブ型</t>
    <rPh sb="11" eb="12">
      <t>ガタ</t>
    </rPh>
    <phoneticPr fontId="78"/>
  </si>
  <si>
    <t>鋼管カラーポール</t>
    <rPh sb="0" eb="2">
      <t>コウカン</t>
    </rPh>
    <phoneticPr fontId="78"/>
  </si>
  <si>
    <t>FEP40</t>
  </si>
  <si>
    <t>CE3.5□-2C</t>
  </si>
  <si>
    <t>有孔管VPφ200</t>
    <rPh sb="0" eb="3">
      <t>ユウコウカン</t>
    </rPh>
    <phoneticPr fontId="78"/>
  </si>
  <si>
    <t>VPφ150</t>
  </si>
  <si>
    <t>VUφ200</t>
  </si>
  <si>
    <t>ダークブラウン</t>
  </si>
  <si>
    <t>埋設シート敷設</t>
    <rPh sb="0" eb="2">
      <t>マイセツ</t>
    </rPh>
    <rPh sb="5" eb="7">
      <t>フセツ</t>
    </rPh>
    <phoneticPr fontId="78"/>
  </si>
  <si>
    <t>グレーチング細目鎖付き</t>
  </si>
  <si>
    <t>貯留量5㎥</t>
    <rPh sb="0" eb="2">
      <t>チョリュウ</t>
    </rPh>
    <rPh sb="2" eb="3">
      <t>リョウ</t>
    </rPh>
    <phoneticPr fontId="78"/>
  </si>
  <si>
    <t>○○エクステリア㈱</t>
  </si>
  <si>
    <t>○○物産㈱</t>
  </si>
  <si>
    <t>○○電気㈱　</t>
  </si>
  <si>
    <t>○○鋼管㈱</t>
    <rPh sb="2" eb="4">
      <t>コウカン</t>
    </rPh>
    <phoneticPr fontId="78"/>
  </si>
  <si>
    <t>○○電業㈱</t>
    <rPh sb="2" eb="4">
      <t>デンギョウ</t>
    </rPh>
    <phoneticPr fontId="78"/>
  </si>
  <si>
    <t>㈱○○ｹｰﾌﾞﾙ</t>
  </si>
  <si>
    <t>○○化成㈱</t>
    <rPh sb="2" eb="4">
      <t>カセイ</t>
    </rPh>
    <phoneticPr fontId="78"/>
  </si>
  <si>
    <t>０４３－△△△－×××</t>
  </si>
  <si>
    <t>０４３－×××－999</t>
  </si>
  <si>
    <t>０４３－×××－888</t>
  </si>
  <si>
    <t>０４３－×××－×××</t>
  </si>
  <si>
    <t>20160401_千葉第１公園.外柵A.jpg</t>
  </si>
  <si>
    <t>20160401_千葉第１公園.外柵B.jpg</t>
  </si>
  <si>
    <t>20160401_千葉第１公園.園名板.jpg</t>
  </si>
  <si>
    <t>20160401_千葉第１公園.照明灯.jpg</t>
  </si>
  <si>
    <t>20160401_千葉第１公園.引込柱.jpg</t>
  </si>
  <si>
    <t>20160401_千葉第１公園.汚水桝（ドロップ桝）.jpg</t>
  </si>
  <si>
    <t>20160401_千葉第１公園.車止め.jpg</t>
    <phoneticPr fontId="78"/>
  </si>
  <si>
    <t>水飲み</t>
    <rPh sb="0" eb="2">
      <t>ミズノ</t>
    </rPh>
    <phoneticPr fontId="78"/>
  </si>
  <si>
    <t>給水管</t>
  </si>
  <si>
    <t>H=750　自閉式水栓</t>
    <rPh sb="6" eb="8">
      <t>ジヘイ</t>
    </rPh>
    <phoneticPr fontId="78"/>
  </si>
  <si>
    <t>HIVPφ20</t>
  </si>
  <si>
    <t>○○○㈱</t>
  </si>
  <si>
    <t>○○産業㈱</t>
    <rPh sb="2" eb="4">
      <t>サンギョウ</t>
    </rPh>
    <phoneticPr fontId="78"/>
  </si>
  <si>
    <t>20160401_千葉第１公園.水飲み.jpg</t>
    <rPh sb="16" eb="18">
      <t>ミズノ</t>
    </rPh>
    <phoneticPr fontId="78"/>
  </si>
  <si>
    <t>ムービング遊具A</t>
  </si>
  <si>
    <t>ムービング遊具B</t>
  </si>
  <si>
    <t>複合遊具</t>
    <rPh sb="0" eb="2">
      <t>フクゴウ</t>
    </rPh>
    <rPh sb="2" eb="4">
      <t>ユウグ</t>
    </rPh>
    <phoneticPr fontId="78"/>
  </si>
  <si>
    <t>イルカ</t>
  </si>
  <si>
    <t>ウマ</t>
  </si>
  <si>
    <t>○○産業㈱</t>
  </si>
  <si>
    <t>㈱○○製作所</t>
  </si>
  <si>
    <t>043－×××－△△△</t>
  </si>
  <si>
    <t>20160401_千葉第１公園_ムービング遊具A.jpg</t>
    <rPh sb="21" eb="23">
      <t>ユウグ</t>
    </rPh>
    <phoneticPr fontId="78"/>
  </si>
  <si>
    <t>20160401_千葉第１公園_ムービング遊具B.jpg</t>
    <rPh sb="21" eb="23">
      <t>ユウグ</t>
    </rPh>
    <phoneticPr fontId="78"/>
  </si>
  <si>
    <t>20160401_千葉第１公園_複合遊具.jpg</t>
    <rPh sb="16" eb="18">
      <t>フクゴウ</t>
    </rPh>
    <rPh sb="18" eb="20">
      <t>ユウグ</t>
    </rPh>
    <phoneticPr fontId="78"/>
  </si>
  <si>
    <t>四阿</t>
    <rPh sb="0" eb="2">
      <t>アズマヤ</t>
    </rPh>
    <phoneticPr fontId="78"/>
  </si>
  <si>
    <t>背付ベンチ１</t>
    <rPh sb="0" eb="1">
      <t>セ</t>
    </rPh>
    <rPh sb="1" eb="2">
      <t>ツキ</t>
    </rPh>
    <phoneticPr fontId="78"/>
  </si>
  <si>
    <t>背付ベンチ２</t>
    <rPh sb="0" eb="1">
      <t>セ</t>
    </rPh>
    <rPh sb="1" eb="2">
      <t>ツキ</t>
    </rPh>
    <phoneticPr fontId="78"/>
  </si>
  <si>
    <t>かまどベンチ１</t>
  </si>
  <si>
    <t>かまどベンチ２</t>
  </si>
  <si>
    <t>スチール４本柱</t>
  </si>
  <si>
    <t>W=１８００</t>
  </si>
  <si>
    <t>W3000×D3000×H3300</t>
  </si>
  <si>
    <t>043-○○○―×××</t>
  </si>
  <si>
    <t>20160401_千葉第１公園_日除け（シェルター）.jpg</t>
    <rPh sb="16" eb="18">
      <t>ヒヨ</t>
    </rPh>
    <phoneticPr fontId="78"/>
  </si>
  <si>
    <t>20160401_千葉第１公園_ベンチ１.jpg</t>
  </si>
  <si>
    <t>20160401_千葉第１公園_ベンチ2.jpg</t>
  </si>
  <si>
    <t>20160401_千葉第１公園_かまどベンチ1.jpg</t>
  </si>
  <si>
    <t>20160401_千葉第１公園_かまどベンチ2.jpg</t>
  </si>
  <si>
    <t>建築物リストに載せる番号</t>
    <rPh sb="0" eb="3">
      <t>ケンチクブツ</t>
    </rPh>
    <rPh sb="7" eb="8">
      <t>ノ</t>
    </rPh>
    <rPh sb="10" eb="12">
      <t>バンゴウ</t>
    </rPh>
    <phoneticPr fontId="78"/>
  </si>
  <si>
    <t>許可</t>
    <rPh sb="0" eb="2">
      <t>キョカ</t>
    </rPh>
    <phoneticPr fontId="78"/>
  </si>
  <si>
    <t>占用</t>
    <rPh sb="0" eb="2">
      <t>センヨウ</t>
    </rPh>
    <phoneticPr fontId="78"/>
  </si>
  <si>
    <t>設置</t>
    <rPh sb="0" eb="2">
      <t>セッチ</t>
    </rPh>
    <phoneticPr fontId="78"/>
  </si>
  <si>
    <t>管理</t>
    <rPh sb="0" eb="2">
      <t>カンリ</t>
    </rPh>
    <phoneticPr fontId="78"/>
  </si>
  <si>
    <t>許可施設</t>
    <rPh sb="0" eb="2">
      <t>キョカ</t>
    </rPh>
    <rPh sb="2" eb="4">
      <t>シセツ</t>
    </rPh>
    <phoneticPr fontId="78"/>
  </si>
  <si>
    <t>単位</t>
    <rPh sb="0" eb="2">
      <t>タンイ</t>
    </rPh>
    <phoneticPr fontId="78"/>
  </si>
  <si>
    <t>電柱、電線類</t>
  </si>
  <si>
    <t>水道管、下水道管類</t>
  </si>
  <si>
    <t>通路、鉄道類（地下施設）</t>
  </si>
  <si>
    <t>公衆電話、郵便差出箱</t>
  </si>
  <si>
    <t>仮設工作物（非常災害）</t>
  </si>
  <si>
    <t>仮設工作物（展示会等）</t>
  </si>
  <si>
    <t>政令で定める工作物等</t>
  </si>
  <si>
    <t>測量図</t>
  </si>
  <si>
    <t>測量図</t>
    <rPh sb="0" eb="2">
      <t>ソクリョウ</t>
    </rPh>
    <rPh sb="2" eb="3">
      <t>ズ</t>
    </rPh>
    <phoneticPr fontId="78"/>
  </si>
  <si>
    <t>施設平面図</t>
  </si>
  <si>
    <t>施設平面図</t>
    <rPh sb="0" eb="2">
      <t>シセツ</t>
    </rPh>
    <rPh sb="2" eb="5">
      <t>ヘイメンズ</t>
    </rPh>
    <phoneticPr fontId="78"/>
  </si>
  <si>
    <t>No.</t>
  </si>
  <si>
    <t>ファイリング区分</t>
  </si>
  <si>
    <t>案内図</t>
  </si>
  <si>
    <t>求積図</t>
  </si>
  <si>
    <t>計画図</t>
  </si>
  <si>
    <t>計算書</t>
  </si>
  <si>
    <t>公図写</t>
  </si>
  <si>
    <t>植栽平面図</t>
  </si>
  <si>
    <t>設備平面図</t>
  </si>
  <si>
    <t>平面図</t>
  </si>
  <si>
    <t>詳細図</t>
  </si>
  <si>
    <t>マイラー原図</t>
  </si>
  <si>
    <t>苦情処理</t>
    <rPh sb="0" eb="2">
      <t>クジョウ</t>
    </rPh>
    <rPh sb="2" eb="4">
      <t>ショリ</t>
    </rPh>
    <phoneticPr fontId="9"/>
  </si>
  <si>
    <t>ファイリングの区分</t>
    <rPh sb="7" eb="9">
      <t>クブン</t>
    </rPh>
    <phoneticPr fontId="78"/>
  </si>
  <si>
    <t>タイトル</t>
    <phoneticPr fontId="78"/>
  </si>
  <si>
    <t>ファイル名</t>
    <rPh sb="4" eb="5">
      <t>メイ</t>
    </rPh>
    <phoneticPr fontId="78"/>
  </si>
  <si>
    <t>取得事由</t>
    <rPh sb="0" eb="2">
      <t>シュトク</t>
    </rPh>
    <rPh sb="2" eb="4">
      <t>ジユウ</t>
    </rPh>
    <phoneticPr fontId="78"/>
  </si>
  <si>
    <t>施設設置年月日</t>
    <rPh sb="0" eb="2">
      <t>シセツ</t>
    </rPh>
    <rPh sb="2" eb="4">
      <t>セッチ</t>
    </rPh>
    <rPh sb="4" eb="7">
      <t>ネンガッピ</t>
    </rPh>
    <phoneticPr fontId="78"/>
  </si>
  <si>
    <t>個所</t>
    <rPh sb="0" eb="2">
      <t>カショ</t>
    </rPh>
    <phoneticPr fontId="78"/>
  </si>
  <si>
    <t>千葉港１番○○</t>
    <rPh sb="0" eb="3">
      <t>チバミナト</t>
    </rPh>
    <rPh sb="4" eb="5">
      <t>バン</t>
    </rPh>
    <phoneticPr fontId="78"/>
  </si>
  <si>
    <t>森林法</t>
    <rPh sb="0" eb="3">
      <t>シンリンホウ</t>
    </rPh>
    <phoneticPr fontId="78"/>
  </si>
  <si>
    <t>防火水槽</t>
    <rPh sb="0" eb="2">
      <t>ボウカ</t>
    </rPh>
    <rPh sb="2" eb="4">
      <t>スイソウ</t>
    </rPh>
    <phoneticPr fontId="78"/>
  </si>
  <si>
    <t>防火水槽標識</t>
  </si>
  <si>
    <t>HCT40－I－1.0</t>
  </si>
  <si>
    <t>H=○ｍ、径○cm</t>
    <rPh sb="5" eb="6">
      <t>ケイ</t>
    </rPh>
    <phoneticPr fontId="78"/>
  </si>
  <si>
    <t>千葉市消防局</t>
    <rPh sb="0" eb="3">
      <t>チバシ</t>
    </rPh>
    <rPh sb="3" eb="5">
      <t>ショウボウ</t>
    </rPh>
    <rPh sb="5" eb="6">
      <t>キョク</t>
    </rPh>
    <phoneticPr fontId="78"/>
  </si>
  <si>
    <t>中央区長洲1-2-1</t>
    <rPh sb="0" eb="2">
      <t>チュウオウ</t>
    </rPh>
    <rPh sb="2" eb="3">
      <t>ク</t>
    </rPh>
    <rPh sb="3" eb="5">
      <t>ナガス</t>
    </rPh>
    <phoneticPr fontId="78"/>
  </si>
  <si>
    <t>××××××</t>
    <phoneticPr fontId="78"/>
  </si>
  <si>
    <t>帰属</t>
    <rPh sb="0" eb="2">
      <t>キゾク</t>
    </rPh>
    <phoneticPr fontId="78"/>
  </si>
  <si>
    <t>千葉市</t>
    <rPh sb="0" eb="3">
      <t>チバシ</t>
    </rPh>
    <phoneticPr fontId="78"/>
  </si>
  <si>
    <t>千葉第１公園.実測図.DXF</t>
    <phoneticPr fontId="78"/>
  </si>
  <si>
    <t>千葉第１公園.一般平面図.PDF</t>
    <phoneticPr fontId="78"/>
  </si>
  <si>
    <t>千葉第１公園.一般平面図.DXF</t>
    <phoneticPr fontId="78"/>
  </si>
  <si>
    <t>千葉第１公園.マイラー原図.PDF</t>
    <phoneticPr fontId="78"/>
  </si>
  <si>
    <t>千葉第１公園.マイラー原図.DXF</t>
    <phoneticPr fontId="78"/>
  </si>
  <si>
    <t>マイラー原図.DXF</t>
    <phoneticPr fontId="78"/>
  </si>
  <si>
    <t>実測図.DXF</t>
    <phoneticPr fontId="78"/>
  </si>
  <si>
    <t>一般平面図.PDF</t>
    <phoneticPr fontId="78"/>
  </si>
  <si>
    <t>一般平面図.DXF</t>
    <phoneticPr fontId="78"/>
  </si>
  <si>
    <t>マイラー原図.PDF</t>
    <phoneticPr fontId="78"/>
  </si>
  <si>
    <t>ソメイヨシノ</t>
  </si>
  <si>
    <t>ヤマモモ</t>
  </si>
  <si>
    <t>二脚鳥居支柱（添木付）</t>
    <rPh sb="0" eb="1">
      <t>ニ</t>
    </rPh>
    <rPh sb="4" eb="6">
      <t>シチュウ</t>
    </rPh>
    <rPh sb="7" eb="9">
      <t>ソエギ</t>
    </rPh>
    <rPh sb="9" eb="10">
      <t>ツキ</t>
    </rPh>
    <phoneticPr fontId="78"/>
  </si>
  <si>
    <t>20160401_千葉第１公園_ソメイヨシノ.jpg</t>
  </si>
  <si>
    <t>20160401_千葉第１公園.ヤマモモ.jpg</t>
  </si>
  <si>
    <t>ハナミズキ（赤）</t>
    <rPh sb="6" eb="7">
      <t>アカ</t>
    </rPh>
    <phoneticPr fontId="78"/>
  </si>
  <si>
    <t>ベニカナメモチ</t>
  </si>
  <si>
    <t>添柱（1本支柱）</t>
    <rPh sb="0" eb="1">
      <t>ソエ</t>
    </rPh>
    <rPh sb="1" eb="2">
      <t>バシラ</t>
    </rPh>
    <rPh sb="4" eb="5">
      <t>ホン</t>
    </rPh>
    <rPh sb="5" eb="7">
      <t>シチュウ</t>
    </rPh>
    <phoneticPr fontId="78"/>
  </si>
  <si>
    <t>生垣支柱　2本/ｍ</t>
    <rPh sb="0" eb="2">
      <t>イケガキ</t>
    </rPh>
    <rPh sb="2" eb="4">
      <t>シチュウ</t>
    </rPh>
    <rPh sb="6" eb="7">
      <t>ホン</t>
    </rPh>
    <phoneticPr fontId="78"/>
  </si>
  <si>
    <t>20160401_千葉第１公園.ハナミズキ（赤）.jpg</t>
  </si>
  <si>
    <t>20160401_千葉第１公園.キンモクセイ.jpg</t>
  </si>
  <si>
    <t>20160401_千葉第１公園.ベニカナメモチ.jpg</t>
  </si>
  <si>
    <t>ドウダンツツジ</t>
  </si>
  <si>
    <t>サツキツツジ</t>
  </si>
  <si>
    <t>ジンチョウゲ</t>
  </si>
  <si>
    <t>480株　　6株/ ㎡</t>
  </si>
  <si>
    <t>360株　　5株/ ㎡</t>
  </si>
  <si>
    <t>415株　　5株/ ㎡</t>
  </si>
  <si>
    <t>350株　　5株/ ㎡</t>
  </si>
  <si>
    <t>20160401_千葉第１公園.ドウダンツツジ.jpg</t>
  </si>
  <si>
    <t>20160401_千葉第１公園.ヒラドツツジ.jpg</t>
  </si>
  <si>
    <t>20160401_千葉第１公園.サツキツツジ.jpg</t>
  </si>
  <si>
    <t>20160401_千葉第１公園.ジンチョウゲ.jpg</t>
  </si>
  <si>
    <t>コウライシバ</t>
  </si>
  <si>
    <t>20160401_千葉第１公園.コウライシバ.jpg</t>
  </si>
  <si>
    <t>16本（2本/ｍ）、生垣支柱　</t>
    <rPh sb="2" eb="3">
      <t>ホン</t>
    </rPh>
    <rPh sb="10" eb="12">
      <t>イケガキ</t>
    </rPh>
    <rPh sb="12" eb="14">
      <t>シチュウ</t>
    </rPh>
    <phoneticPr fontId="78"/>
  </si>
  <si>
    <t>設置年月日(帰属日等）</t>
    <rPh sb="0" eb="2">
      <t>セッチ</t>
    </rPh>
    <rPh sb="2" eb="3">
      <t>ネン</t>
    </rPh>
    <rPh sb="3" eb="5">
      <t>ガッピ</t>
    </rPh>
    <phoneticPr fontId="9"/>
  </si>
  <si>
    <t>これは移管図書の作成要領です。
全てのシートを使用しますので、作成例を参考に注意事項をよくお読みの上、作成してください。
なお、黄色のシートは印刷専用シートです。
入力は赤色の入力専用シートを使用してください。
その他のシートは入力と印刷が分かれていませんので、直接入力し印刷してください。</t>
    <rPh sb="3" eb="5">
      <t>イカン</t>
    </rPh>
    <rPh sb="5" eb="7">
      <t>トショ</t>
    </rPh>
    <rPh sb="8" eb="10">
      <t>サクセイ</t>
    </rPh>
    <rPh sb="10" eb="12">
      <t>ヨウリョウ</t>
    </rPh>
    <rPh sb="16" eb="17">
      <t>スベ</t>
    </rPh>
    <rPh sb="23" eb="25">
      <t>シヨウ</t>
    </rPh>
    <rPh sb="31" eb="34">
      <t>サクセイレイ</t>
    </rPh>
    <rPh sb="35" eb="37">
      <t>サンコウ</t>
    </rPh>
    <rPh sb="38" eb="40">
      <t>チュウイ</t>
    </rPh>
    <rPh sb="40" eb="42">
      <t>ジコウ</t>
    </rPh>
    <rPh sb="46" eb="47">
      <t>ヨ</t>
    </rPh>
    <rPh sb="49" eb="50">
      <t>ウエ</t>
    </rPh>
    <rPh sb="51" eb="53">
      <t>サクセイ</t>
    </rPh>
    <rPh sb="64" eb="66">
      <t>キイロ</t>
    </rPh>
    <rPh sb="71" eb="73">
      <t>インサツ</t>
    </rPh>
    <rPh sb="73" eb="75">
      <t>センヨウ</t>
    </rPh>
    <rPh sb="82" eb="84">
      <t>ニュウリョク</t>
    </rPh>
    <rPh sb="85" eb="87">
      <t>アカイロ</t>
    </rPh>
    <rPh sb="88" eb="90">
      <t>ニュウリョク</t>
    </rPh>
    <rPh sb="90" eb="92">
      <t>センヨウ</t>
    </rPh>
    <rPh sb="96" eb="98">
      <t>シヨウ</t>
    </rPh>
    <rPh sb="108" eb="109">
      <t>タ</t>
    </rPh>
    <rPh sb="114" eb="116">
      <t>ニュウリョク</t>
    </rPh>
    <rPh sb="117" eb="119">
      <t>インサツ</t>
    </rPh>
    <rPh sb="120" eb="121">
      <t>ワ</t>
    </rPh>
    <rPh sb="131" eb="133">
      <t>チョクセツ</t>
    </rPh>
    <rPh sb="133" eb="135">
      <t>ニュウリョク</t>
    </rPh>
    <rPh sb="136" eb="138">
      <t>インサツ</t>
    </rPh>
    <phoneticPr fontId="45"/>
  </si>
  <si>
    <t>施設写真（ファイル名の指定有：施設調書入力用シート参照）</t>
    <rPh sb="0" eb="2">
      <t>シセツ</t>
    </rPh>
    <rPh sb="2" eb="4">
      <t>シャシン</t>
    </rPh>
    <rPh sb="9" eb="10">
      <t>メイ</t>
    </rPh>
    <rPh sb="11" eb="13">
      <t>シテイ</t>
    </rPh>
    <rPh sb="13" eb="14">
      <t>アリ</t>
    </rPh>
    <rPh sb="15" eb="17">
      <t>シセツ</t>
    </rPh>
    <rPh sb="17" eb="19">
      <t>チョウショ</t>
    </rPh>
    <rPh sb="19" eb="22">
      <t>ニュウリョクヨウ</t>
    </rPh>
    <rPh sb="25" eb="27">
      <t>サンショウ</t>
    </rPh>
    <phoneticPr fontId="39"/>
  </si>
  <si>
    <t>施設調書一式（このＥｘｃｅｌデータ）</t>
    <rPh sb="0" eb="2">
      <t>シセツ</t>
    </rPh>
    <rPh sb="2" eb="4">
      <t>チョウショ</t>
    </rPh>
    <rPh sb="4" eb="6">
      <t>イッシキ</t>
    </rPh>
    <phoneticPr fontId="9"/>
  </si>
  <si>
    <t>施設平面図　　　　B4を１部</t>
    <rPh sb="0" eb="2">
      <t>シセツ</t>
    </rPh>
    <rPh sb="2" eb="5">
      <t>ヘイメンズ</t>
    </rPh>
    <rPh sb="13" eb="14">
      <t>ブ</t>
    </rPh>
    <phoneticPr fontId="9"/>
  </si>
  <si>
    <t>※ 施設平面図は、すべての施設（植栽、給排水、電気も含む）が1枚に表示されていること（凡例表示が望ましい）。
　　また、以下のとおり「図面タイトル等【様式指定】）」「方位記号」「スケールバー」を記載すること</t>
    <rPh sb="2" eb="4">
      <t>シセツ</t>
    </rPh>
    <rPh sb="4" eb="7">
      <t>ヘイメンズ</t>
    </rPh>
    <rPh sb="13" eb="15">
      <t>シセツ</t>
    </rPh>
    <rPh sb="16" eb="18">
      <t>ショクサイ</t>
    </rPh>
    <rPh sb="19" eb="22">
      <t>キュウハイスイ</t>
    </rPh>
    <rPh sb="23" eb="25">
      <t>デンキ</t>
    </rPh>
    <rPh sb="26" eb="27">
      <t>フク</t>
    </rPh>
    <rPh sb="31" eb="32">
      <t>マイ</t>
    </rPh>
    <rPh sb="33" eb="35">
      <t>ヒョウジ</t>
    </rPh>
    <rPh sb="43" eb="45">
      <t>ハンレイ</t>
    </rPh>
    <rPh sb="45" eb="47">
      <t>ヒョウジ</t>
    </rPh>
    <rPh sb="48" eb="49">
      <t>ノゾ</t>
    </rPh>
    <rPh sb="60" eb="62">
      <t>イカ</t>
    </rPh>
    <rPh sb="75" eb="77">
      <t>ヨウシキ</t>
    </rPh>
    <rPh sb="77" eb="79">
      <t>シテイ</t>
    </rPh>
    <rPh sb="83" eb="85">
      <t>ホウイ</t>
    </rPh>
    <rPh sb="85" eb="87">
      <t>キゴウ</t>
    </rPh>
    <rPh sb="97" eb="99">
      <t>キサイ</t>
    </rPh>
    <phoneticPr fontId="39"/>
  </si>
  <si>
    <t>管理・設置・占用許可　←占用を最初に</t>
    <rPh sb="0" eb="2">
      <t>カンリ</t>
    </rPh>
    <rPh sb="3" eb="5">
      <t>セッチ</t>
    </rPh>
    <rPh sb="8" eb="10">
      <t>キョカ</t>
    </rPh>
    <rPh sb="12" eb="14">
      <t>センヨウ</t>
    </rPh>
    <rPh sb="15" eb="17">
      <t>サイショ</t>
    </rPh>
    <phoneticPr fontId="78"/>
  </si>
  <si>
    <t>実測図.PDF</t>
    <phoneticPr fontId="78"/>
  </si>
  <si>
    <t>千葉第１公園.実測図.PDF</t>
    <phoneticPr fontId="78"/>
  </si>
  <si>
    <t>占用の場合の許可施設</t>
    <rPh sb="0" eb="2">
      <t>センヨウ</t>
    </rPh>
    <rPh sb="3" eb="5">
      <t>バアイ</t>
    </rPh>
    <rPh sb="6" eb="8">
      <t>キョカ</t>
    </rPh>
    <rPh sb="8" eb="10">
      <t>シセツ</t>
    </rPh>
    <phoneticPr fontId="78"/>
  </si>
  <si>
    <t>名称（占用物件等）</t>
    <rPh sb="0" eb="2">
      <t>メイショウ</t>
    </rPh>
    <rPh sb="3" eb="5">
      <t>センヨウ</t>
    </rPh>
    <rPh sb="5" eb="7">
      <t>ブッケン</t>
    </rPh>
    <rPh sb="7" eb="8">
      <t>トウ</t>
    </rPh>
    <phoneticPr fontId="78"/>
  </si>
  <si>
    <t>電柱</t>
    <rPh sb="0" eb="2">
      <t>デンチュウ</t>
    </rPh>
    <phoneticPr fontId="78"/>
  </si>
  <si>
    <t>コンクリート柱</t>
    <rPh sb="6" eb="7">
      <t>チュウ</t>
    </rPh>
    <phoneticPr fontId="78"/>
  </si>
  <si>
    <t>東京電力㈱</t>
    <rPh sb="0" eb="2">
      <t>トウキョウ</t>
    </rPh>
    <rPh sb="2" eb="4">
      <t>デンリョク</t>
    </rPh>
    <phoneticPr fontId="78"/>
  </si>
  <si>
    <t>美浜区幸町1-21-19</t>
    <rPh sb="0" eb="3">
      <t>ミハマク</t>
    </rPh>
    <rPh sb="3" eb="5">
      <t>サイワイチョウ</t>
    </rPh>
    <phoneticPr fontId="78"/>
  </si>
  <si>
    <t>鍵付可動式</t>
    <phoneticPr fontId="78"/>
  </si>
  <si>
    <t>Φ250、H=450</t>
    <phoneticPr fontId="78"/>
  </si>
  <si>
    <t>（注）法人の場合、法人以外でも本人（代表者）が手書きしない時は
　記名押印してください。</t>
    <rPh sb="29" eb="30">
      <t>トキ</t>
    </rPh>
    <phoneticPr fontId="9"/>
  </si>
  <si>
    <t>本</t>
    <rPh sb="0" eb="1">
      <t>ホン</t>
    </rPh>
    <phoneticPr fontId="78"/>
  </si>
  <si>
    <t>管理</t>
    <phoneticPr fontId="78"/>
  </si>
  <si>
    <t>〃</t>
    <phoneticPr fontId="78"/>
  </si>
  <si>
    <t>○○○㈱</t>
    <phoneticPr fontId="78"/>
  </si>
  <si>
    <t>20160401_千葉第１公園.駐車場.jpg</t>
    <rPh sb="16" eb="19">
      <t>チュウシャジョウ</t>
    </rPh>
    <phoneticPr fontId="78"/>
  </si>
  <si>
    <t>20160401_千葉第１公園.便所.jpg</t>
    <rPh sb="16" eb="18">
      <t>ベンジョ</t>
    </rPh>
    <phoneticPr fontId="78"/>
  </si>
  <si>
    <t>20160401_千葉第１公園.集水桝.jpg</t>
    <phoneticPr fontId="78"/>
  </si>
  <si>
    <t>棟</t>
    <rPh sb="0" eb="1">
      <t>トウ</t>
    </rPh>
    <phoneticPr fontId="78"/>
  </si>
  <si>
    <t>アルミサンドイッチパネル</t>
    <phoneticPr fontId="78"/>
  </si>
  <si>
    <t>○○</t>
    <phoneticPr fontId="78"/>
  </si>
  <si>
    <t>小：和１、大：和１・洋１（うちバリアフリー対応１）</t>
    <rPh sb="0" eb="1">
      <t>ショウ</t>
    </rPh>
    <rPh sb="2" eb="3">
      <t>ワ</t>
    </rPh>
    <rPh sb="5" eb="6">
      <t>ダイ</t>
    </rPh>
    <rPh sb="7" eb="8">
      <t>ワ</t>
    </rPh>
    <rPh sb="10" eb="11">
      <t>ヨウ</t>
    </rPh>
    <rPh sb="21" eb="23">
      <t>タイオウ</t>
    </rPh>
    <phoneticPr fontId="78"/>
  </si>
  <si>
    <t>鋼製</t>
    <rPh sb="0" eb="2">
      <t>コウセイ</t>
    </rPh>
    <phoneticPr fontId="78"/>
  </si>
  <si>
    <t>安全マット付</t>
    <phoneticPr fontId="78"/>
  </si>
  <si>
    <t>/4/1</t>
    <phoneticPr fontId="28"/>
  </si>
  <si>
    <r>
      <t>　　</t>
    </r>
    <r>
      <rPr>
        <sz val="12"/>
        <color indexed="8"/>
        <rFont val="ＭＳ Ｐ明朝"/>
        <family val="1"/>
        <charset val="128"/>
      </rPr>
      <t>年</t>
    </r>
    <r>
      <rPr>
        <sz val="12"/>
        <color indexed="10"/>
        <rFont val="ＭＳ Ｐ明朝"/>
        <family val="1"/>
        <charset val="128"/>
      </rPr>
      <t>　　</t>
    </r>
    <r>
      <rPr>
        <sz val="12"/>
        <color indexed="8"/>
        <rFont val="ＭＳ Ｐ明朝"/>
        <family val="1"/>
        <charset val="128"/>
      </rPr>
      <t>月</t>
    </r>
    <r>
      <rPr>
        <sz val="12"/>
        <color indexed="10"/>
        <rFont val="ＭＳ Ｐ明朝"/>
        <family val="1"/>
        <charset val="128"/>
      </rPr>
      <t>　　</t>
    </r>
    <r>
      <rPr>
        <sz val="12"/>
        <color indexed="8"/>
        <rFont val="ＭＳ Ｐ明朝"/>
        <family val="1"/>
        <charset val="128"/>
      </rPr>
      <t>日</t>
    </r>
    <phoneticPr fontId="9"/>
  </si>
  <si>
    <r>
      <t>　　</t>
    </r>
    <r>
      <rPr>
        <sz val="12"/>
        <color indexed="8"/>
        <rFont val="ＭＳ Ｐ明朝"/>
        <family val="1"/>
        <charset val="128"/>
      </rPr>
      <t>年</t>
    </r>
    <r>
      <rPr>
        <sz val="12"/>
        <color indexed="10"/>
        <rFont val="ＭＳ Ｐ明朝"/>
        <family val="1"/>
        <charset val="128"/>
      </rPr>
      <t>　　</t>
    </r>
    <r>
      <rPr>
        <sz val="12"/>
        <color indexed="8"/>
        <rFont val="ＭＳ Ｐ明朝"/>
        <family val="1"/>
        <charset val="128"/>
      </rPr>
      <t>月</t>
    </r>
    <r>
      <rPr>
        <sz val="12"/>
        <color indexed="10"/>
        <rFont val="ＭＳ Ｐ明朝"/>
        <family val="1"/>
        <charset val="128"/>
      </rPr>
      <t>　　</t>
    </r>
    <r>
      <rPr>
        <sz val="12"/>
        <color indexed="8"/>
        <rFont val="ＭＳ Ｐ明朝"/>
        <family val="1"/>
        <charset val="128"/>
      </rPr>
      <t>日</t>
    </r>
    <phoneticPr fontId="9"/>
  </si>
  <si>
    <t>　本開発行為について、　　　年　　　月　　　日付け千葉市公告第　　　　号により完了公告が行われ、公告日の翌日をもって公共施設の管理権及び土地等の所有権が移転となりますのでお知らせします。</t>
    <rPh sb="1" eb="2">
      <t>ホン</t>
    </rPh>
    <rPh sb="2" eb="4">
      <t>カイハツ</t>
    </rPh>
    <rPh sb="4" eb="6">
      <t>コウイ</t>
    </rPh>
    <rPh sb="14" eb="15">
      <t>ネン</t>
    </rPh>
    <rPh sb="18" eb="19">
      <t>ツキ</t>
    </rPh>
    <rPh sb="22" eb="24">
      <t>ヒヅ</t>
    </rPh>
    <rPh sb="25" eb="28">
      <t>チバシ</t>
    </rPh>
    <rPh sb="28" eb="30">
      <t>コウコク</t>
    </rPh>
    <rPh sb="30" eb="31">
      <t>ダイ</t>
    </rPh>
    <rPh sb="35" eb="36">
      <t>ゴウ</t>
    </rPh>
    <rPh sb="39" eb="41">
      <t>カンリョウ</t>
    </rPh>
    <rPh sb="41" eb="43">
      <t>コウコク</t>
    </rPh>
    <rPh sb="44" eb="45">
      <t>オコナ</t>
    </rPh>
    <rPh sb="48" eb="50">
      <t>コウコク</t>
    </rPh>
    <rPh sb="50" eb="51">
      <t>ビ</t>
    </rPh>
    <rPh sb="52" eb="54">
      <t>ヨクジツ</t>
    </rPh>
    <rPh sb="86" eb="87">
      <t>シ</t>
    </rPh>
    <phoneticPr fontId="9"/>
  </si>
  <si>
    <r>
      <t>　　　　　</t>
    </r>
    <r>
      <rPr>
        <sz val="12"/>
        <color indexed="8"/>
        <rFont val="ＭＳ Ｐ明朝"/>
        <family val="1"/>
        <charset val="128"/>
      </rPr>
      <t>年　　月　　日</t>
    </r>
    <r>
      <rPr>
        <sz val="12"/>
        <color indexed="10"/>
        <rFont val="ＭＳ Ｐ明朝"/>
        <family val="1"/>
        <charset val="128"/>
      </rPr>
      <t>千葉市指令都宅第００</t>
    </r>
    <r>
      <rPr>
        <sz val="12"/>
        <color indexed="8"/>
        <rFont val="ＭＳ Ｐ明朝"/>
        <family val="1"/>
        <charset val="128"/>
      </rPr>
      <t>号　</t>
    </r>
    <rPh sb="12" eb="15">
      <t>チバシ</t>
    </rPh>
    <rPh sb="15" eb="16">
      <t>ユビ</t>
    </rPh>
    <rPh sb="16" eb="17">
      <t>レイ</t>
    </rPh>
    <rPh sb="17" eb="18">
      <t>ト</t>
    </rPh>
    <rPh sb="18" eb="19">
      <t>タク</t>
    </rPh>
    <rPh sb="19" eb="20">
      <t>ダイ</t>
    </rPh>
    <phoneticPr fontId="9"/>
  </si>
  <si>
    <r>
      <t>　　　　　</t>
    </r>
    <r>
      <rPr>
        <sz val="12"/>
        <color indexed="8"/>
        <rFont val="ＭＳ Ｐ明朝"/>
        <family val="1"/>
        <charset val="128"/>
      </rPr>
      <t>年　　月</t>
    </r>
    <r>
      <rPr>
        <sz val="12"/>
        <color indexed="10"/>
        <rFont val="ＭＳ Ｐ明朝"/>
        <family val="1"/>
        <charset val="128"/>
      </rPr>
      <t>　　</t>
    </r>
    <r>
      <rPr>
        <sz val="12"/>
        <color indexed="8"/>
        <rFont val="ＭＳ Ｐ明朝"/>
        <family val="1"/>
        <charset val="128"/>
      </rPr>
      <t>日　</t>
    </r>
    <r>
      <rPr>
        <sz val="12"/>
        <color indexed="10"/>
        <rFont val="ＭＳ Ｐ明朝"/>
        <family val="1"/>
        <charset val="128"/>
      </rPr>
      <t>千葉市公告　第００</t>
    </r>
    <r>
      <rPr>
        <sz val="12"/>
        <color indexed="8"/>
        <rFont val="ＭＳ Ｐ明朝"/>
        <family val="1"/>
        <charset val="128"/>
      </rPr>
      <t>号　</t>
    </r>
    <rPh sb="13" eb="16">
      <t>チバシ</t>
    </rPh>
    <rPh sb="16" eb="18">
      <t>コウコク</t>
    </rPh>
    <rPh sb="19" eb="20">
      <t>ダイ</t>
    </rPh>
    <phoneticPr fontId="9"/>
  </si>
  <si>
    <r>
      <t>　　　　　</t>
    </r>
    <r>
      <rPr>
        <sz val="12"/>
        <color indexed="8"/>
        <rFont val="ＭＳ Ｐ明朝"/>
        <family val="1"/>
        <charset val="128"/>
      </rPr>
      <t>年　　月　　日　～　　　　　年　　月　　日</t>
    </r>
    <phoneticPr fontId="9"/>
  </si>
  <si>
    <r>
      <t>　下記不動産、　　</t>
    </r>
    <r>
      <rPr>
        <sz val="16"/>
        <color indexed="8"/>
        <rFont val="ＭＳ Ｐ明朝"/>
        <family val="1"/>
        <charset val="128"/>
      </rPr>
      <t>年　　月　　日都市計画法第４０条第２項の規定により、公園用地として千葉市に帰属したことを証するとともに、その所有権移転登記を実施されることを承諾いたします。</t>
    </r>
    <phoneticPr fontId="9"/>
  </si>
  <si>
    <r>
      <rPr>
        <sz val="16"/>
        <color indexed="10"/>
        <rFont val="ＭＳ Ｐ明朝"/>
        <family val="1"/>
        <charset val="128"/>
      </rPr>
      <t>　　　　　</t>
    </r>
    <r>
      <rPr>
        <sz val="16"/>
        <color indexed="8"/>
        <rFont val="ＭＳ Ｐ明朝"/>
        <family val="1"/>
        <charset val="128"/>
      </rPr>
      <t>年</t>
    </r>
    <r>
      <rPr>
        <sz val="16"/>
        <color indexed="10"/>
        <rFont val="ＭＳ Ｐ明朝"/>
        <family val="1"/>
        <charset val="128"/>
      </rPr>
      <t>　　　</t>
    </r>
    <r>
      <rPr>
        <sz val="16"/>
        <color indexed="8"/>
        <rFont val="ＭＳ Ｐ明朝"/>
        <family val="1"/>
        <charset val="128"/>
      </rPr>
      <t>月</t>
    </r>
    <r>
      <rPr>
        <sz val="16"/>
        <color indexed="10"/>
        <rFont val="ＭＳ Ｐ明朝"/>
        <family val="1"/>
        <charset val="128"/>
      </rPr>
      <t>　　　</t>
    </r>
    <r>
      <rPr>
        <sz val="16"/>
        <color indexed="8"/>
        <rFont val="ＭＳ Ｐ明朝"/>
        <family val="1"/>
        <charset val="128"/>
      </rPr>
      <t>日</t>
    </r>
    <phoneticPr fontId="9"/>
  </si>
  <si>
    <t>　　　　年　　月　　日</t>
    <phoneticPr fontId="33"/>
  </si>
  <si>
    <t>　　　　年　　月　　日</t>
    <phoneticPr fontId="33"/>
  </si>
  <si>
    <t>　　　　　　年　　月　　日付、千葉市　　　　　　号にて許可を受け整備しました下記公園の照明灯の通電については、当社の責任において下記期日までに完了する事を確約します。</t>
    <rPh sb="32" eb="34">
      <t>セイビ</t>
    </rPh>
    <rPh sb="64" eb="66">
      <t>カキ</t>
    </rPh>
    <rPh sb="66" eb="68">
      <t>キジツ</t>
    </rPh>
    <rPh sb="71" eb="73">
      <t>カンリョウ</t>
    </rPh>
    <phoneticPr fontId="9"/>
  </si>
  <si>
    <t>　　　　　年　　　月　　　日</t>
    <phoneticPr fontId="9"/>
  </si>
  <si>
    <t>　　　　年　　月　　日</t>
    <phoneticPr fontId="33"/>
  </si>
  <si>
    <t>　　　　　　年　　月　　日付、千葉市　　　　　　号にて許可を受け整備しました下記公園の水道施設の通水については、当社の責任において下記期日までに完了する事を確約します。</t>
    <rPh sb="32" eb="34">
      <t>セイビ</t>
    </rPh>
    <rPh sb="43" eb="45">
      <t>スイドウ</t>
    </rPh>
    <rPh sb="45" eb="47">
      <t>シセツ</t>
    </rPh>
    <rPh sb="48" eb="50">
      <t>ツウスイ</t>
    </rPh>
    <rPh sb="65" eb="67">
      <t>カキ</t>
    </rPh>
    <rPh sb="67" eb="69">
      <t>キジツ</t>
    </rPh>
    <rPh sb="72" eb="74">
      <t>カンリョウ</t>
    </rPh>
    <phoneticPr fontId="9"/>
  </si>
  <si>
    <t>　　　　　年　　　月　　　日</t>
    <rPh sb="5" eb="6">
      <t>ネン</t>
    </rPh>
    <rPh sb="9" eb="10">
      <t>ツキ</t>
    </rPh>
    <rPh sb="13" eb="14">
      <t>ニチ</t>
    </rPh>
    <phoneticPr fontId="33"/>
  </si>
  <si>
    <t>本公園は、JR○○駅の南約〇㎞に位置し、株式会社○○による開発行為により設置され、〇年〇月○日千葉市に帰属された。主な公園施設としては複合遊具、ロッキング遊具、水飲み、四阿、ベンチが設置されている。近隣は戸建住宅が多く、小さな子どものいる世帯が多くみられる。</t>
    <phoneticPr fontId="78"/>
  </si>
  <si>
    <t>○○年○○月</t>
    <rPh sb="2" eb="3">
      <t>ネン</t>
    </rPh>
    <rPh sb="5" eb="6">
      <t>ガツ</t>
    </rPh>
    <phoneticPr fontId="12"/>
  </si>
  <si>
    <t xml:space="preserve">       年四月</t>
    <rPh sb="7" eb="8">
      <t>ヘイネン</t>
    </rPh>
    <rPh sb="8" eb="9">
      <t>シ</t>
    </rPh>
    <rPh sb="9" eb="10">
      <t>ガツ</t>
    </rPh>
    <phoneticPr fontId="12"/>
  </si>
  <si>
    <t>中央・美浜公園緑地事務所　　</t>
    <rPh sb="3" eb="5">
      <t>ミハマ</t>
    </rPh>
    <phoneticPr fontId="9"/>
  </si>
  <si>
    <t>〒261-0003　美浜区高浜7-2-1</t>
    <phoneticPr fontId="9"/>
  </si>
  <si>
    <t>花見川・稲毛公園緑地事務所　　　　</t>
    <rPh sb="4" eb="6">
      <t>イナゲ</t>
    </rPh>
    <phoneticPr fontId="9"/>
  </si>
  <si>
    <t>〒262-0042　花見川区花島町308</t>
    <phoneticPr fontId="9"/>
  </si>
  <si>
    <t>〒264-0001　若葉区金親町244-6　　　</t>
    <phoneticPr fontId="9"/>
  </si>
  <si>
    <t>℡３０６－０１０１</t>
    <phoneticPr fontId="9"/>
  </si>
  <si>
    <t>千　葉　市　長　　　　　神　谷　　俊　一　様</t>
    <rPh sb="12" eb="13">
      <t>カミ</t>
    </rPh>
    <rPh sb="19" eb="20">
      <t>イチ</t>
    </rPh>
    <phoneticPr fontId="9"/>
  </si>
  <si>
    <t>千葉市長　様</t>
    <phoneticPr fontId="33"/>
  </si>
  <si>
    <t>千葉市長　様</t>
    <phoneticPr fontId="9"/>
  </si>
  <si>
    <t>給水装置設置場所</t>
    <phoneticPr fontId="9"/>
  </si>
  <si>
    <t>譲渡人</t>
    <phoneticPr fontId="33"/>
  </si>
  <si>
    <r>
      <t>第</t>
    </r>
    <r>
      <rPr>
        <sz val="10.5"/>
        <color indexed="10"/>
        <rFont val="ＭＳ Ｐ明朝"/>
        <family val="1"/>
        <charset val="128"/>
      </rPr>
      <t>××××××</t>
    </r>
    <r>
      <rPr>
        <sz val="10.5"/>
        <color indexed="8"/>
        <rFont val="ＭＳ Ｐ明朝"/>
        <family val="1"/>
        <charset val="128"/>
      </rPr>
      <t>号</t>
    </r>
    <rPh sb="7" eb="8">
      <t>ゴウ</t>
    </rPh>
    <phoneticPr fontId="9"/>
  </si>
  <si>
    <t>住　　所</t>
    <rPh sb="0" eb="1">
      <t>スミ</t>
    </rPh>
    <rPh sb="3" eb="4">
      <t>ショ</t>
    </rPh>
    <phoneticPr fontId="33"/>
  </si>
  <si>
    <r>
      <rPr>
        <sz val="9"/>
        <color theme="1"/>
        <rFont val="ＭＳ Ｐ明朝"/>
        <family val="1"/>
        <charset val="128"/>
      </rPr>
      <t>フリガナ</t>
    </r>
    <r>
      <rPr>
        <sz val="10.5"/>
        <color theme="1"/>
        <rFont val="ＭＳ Ｐ明朝"/>
        <family val="1"/>
        <charset val="128"/>
      </rPr>
      <t xml:space="preserve">
氏　　名</t>
    </r>
    <rPh sb="5" eb="6">
      <t>シ</t>
    </rPh>
    <rPh sb="8" eb="9">
      <t>ナ</t>
    </rPh>
    <phoneticPr fontId="33"/>
  </si>
  <si>
    <t>千葉市〇〇区〇〇町〇〇番○○</t>
    <rPh sb="8" eb="9">
      <t>マチ</t>
    </rPh>
    <phoneticPr fontId="9"/>
  </si>
  <si>
    <t>千葉市中央区千葉港１番１号　　　　</t>
    <phoneticPr fontId="9"/>
  </si>
  <si>
    <t>譲受人</t>
    <rPh sb="1" eb="2">
      <t>ウ</t>
    </rPh>
    <phoneticPr fontId="33"/>
  </si>
  <si>
    <r>
      <rPr>
        <b/>
        <sz val="10"/>
        <color theme="1"/>
        <rFont val="ＭＳ ゴシック"/>
        <family val="3"/>
        <charset val="128"/>
      </rPr>
      <t>第十四号様式</t>
    </r>
    <r>
      <rPr>
        <sz val="10"/>
        <color theme="1"/>
        <rFont val="ＭＳ Ｐ明朝"/>
        <family val="1"/>
        <charset val="128"/>
      </rPr>
      <t>（第二十七条第七号）</t>
    </r>
    <rPh sb="0" eb="1">
      <t>ダイ</t>
    </rPh>
    <rPh sb="1" eb="3">
      <t>１４</t>
    </rPh>
    <rPh sb="3" eb="4">
      <t>ゴウ</t>
    </rPh>
    <rPh sb="4" eb="6">
      <t>ヨウシキ</t>
    </rPh>
    <rPh sb="7" eb="8">
      <t>ダイ</t>
    </rPh>
    <rPh sb="8" eb="11">
      <t>２７</t>
    </rPh>
    <rPh sb="11" eb="12">
      <t>ジョウ</t>
    </rPh>
    <rPh sb="12" eb="13">
      <t>ダイ</t>
    </rPh>
    <rPh sb="13" eb="14">
      <t>ナナ</t>
    </rPh>
    <rPh sb="14" eb="15">
      <t>ゴウ</t>
    </rPh>
    <phoneticPr fontId="9"/>
  </si>
  <si>
    <r>
      <rPr>
        <sz val="6"/>
        <color theme="1"/>
        <rFont val="ＭＳ Ｐ明朝"/>
        <family val="1"/>
        <charset val="128"/>
      </rPr>
      <t>　　 チバシチョウ          カミヤ    　シュンイチ</t>
    </r>
    <r>
      <rPr>
        <sz val="10.5"/>
        <color theme="1"/>
        <rFont val="ＭＳ Ｐ明朝"/>
        <family val="1"/>
        <charset val="128"/>
      </rPr>
      <t xml:space="preserve">
　千葉市長　神谷　俊一</t>
    </r>
    <rPh sb="34" eb="38">
      <t>チバシチョウ</t>
    </rPh>
    <rPh sb="39" eb="41">
      <t>カミヤ</t>
    </rPh>
    <rPh sb="42" eb="44">
      <t>シュンイチ</t>
    </rPh>
    <phoneticPr fontId="9"/>
  </si>
  <si>
    <t>○○市〇〇町〇〇番○○</t>
    <rPh sb="2" eb="3">
      <t>シ</t>
    </rPh>
    <rPh sb="5" eb="6">
      <t>マチ</t>
    </rPh>
    <rPh sb="8" eb="9">
      <t>バン</t>
    </rPh>
    <phoneticPr fontId="9"/>
  </si>
  <si>
    <t>○○市〇〇町〇〇番○○</t>
    <rPh sb="5" eb="6">
      <t>マチ</t>
    </rPh>
    <phoneticPr fontId="9"/>
  </si>
  <si>
    <t>千葉県企業局長　　様</t>
    <phoneticPr fontId="33"/>
  </si>
  <si>
    <t>給水装置設置場所</t>
    <rPh sb="0" eb="2">
      <t>キュウスイ</t>
    </rPh>
    <rPh sb="2" eb="4">
      <t>ソウチ</t>
    </rPh>
    <rPh sb="4" eb="6">
      <t>セッチ</t>
    </rPh>
    <rPh sb="6" eb="7">
      <t>ジョウ</t>
    </rPh>
    <rPh sb="7" eb="8">
      <t>ショ</t>
    </rPh>
    <phoneticPr fontId="9"/>
  </si>
  <si>
    <t>千葉市〇〇区〇〇町〇〇番○○</t>
    <phoneticPr fontId="33"/>
  </si>
  <si>
    <t>お客様番号（水栓番号）</t>
    <phoneticPr fontId="33"/>
  </si>
  <si>
    <t>０１－０－</t>
    <phoneticPr fontId="33"/>
  </si>
  <si>
    <t>私は、都合により下記の者を代理人と定め、〔給水装置所有者変更届〕　</t>
    <phoneticPr fontId="33"/>
  </si>
  <si>
    <t>の申請・受領に関する一切の権限を委任します。</t>
    <phoneticPr fontId="33"/>
  </si>
  <si>
    <t>記</t>
    <rPh sb="0" eb="1">
      <t>キ</t>
    </rPh>
    <phoneticPr fontId="33"/>
  </si>
  <si>
    <t>住　　所　　　千葉市中央区千葉港１－１</t>
    <phoneticPr fontId="33"/>
  </si>
  <si>
    <t>氏　　名　　　千葉市</t>
    <phoneticPr fontId="33"/>
  </si>
  <si>
    <t>㊞</t>
    <phoneticPr fontId="33"/>
  </si>
  <si>
    <t>千葉市長　様</t>
    <rPh sb="0" eb="4">
      <t>チバシチョウ</t>
    </rPh>
    <rPh sb="5" eb="6">
      <t>サマ</t>
    </rPh>
    <phoneticPr fontId="9"/>
  </si>
  <si>
    <t>　千葉県水道事業給水条例第19条第2項第1号の規定により次のとおり所有者を変更したので、届け出ます。</t>
    <rPh sb="46" eb="47">
      <t>デ</t>
    </rPh>
    <phoneticPr fontId="9"/>
  </si>
  <si>
    <t>(代　理　人)</t>
    <phoneticPr fontId="33"/>
  </si>
  <si>
    <t>　千葉市長　神谷　俊一</t>
    <rPh sb="1" eb="4">
      <t>センヨウシ</t>
    </rPh>
    <rPh sb="6" eb="7">
      <t>カミ</t>
    </rPh>
    <rPh sb="7" eb="8">
      <t>タニ</t>
    </rPh>
    <rPh sb="9" eb="11">
      <t>シュンイチ</t>
    </rPh>
    <phoneticPr fontId="33"/>
  </si>
  <si>
    <r>
      <t>令和　　　</t>
    </r>
    <r>
      <rPr>
        <sz val="12"/>
        <color indexed="8"/>
        <rFont val="ＭＳ Ｐ明朝"/>
        <family val="1"/>
        <charset val="128"/>
      </rPr>
      <t>年　</t>
    </r>
    <r>
      <rPr>
        <sz val="12"/>
        <color indexed="10"/>
        <rFont val="ＭＳ Ｐ明朝"/>
        <family val="1"/>
        <charset val="128"/>
      </rPr>
      <t>　　</t>
    </r>
    <r>
      <rPr>
        <sz val="12"/>
        <color indexed="8"/>
        <rFont val="ＭＳ Ｐ明朝"/>
        <family val="1"/>
        <charset val="128"/>
      </rPr>
      <t>月　</t>
    </r>
    <r>
      <rPr>
        <sz val="12"/>
        <color indexed="10"/>
        <rFont val="ＭＳ Ｐ明朝"/>
        <family val="1"/>
        <charset val="128"/>
      </rPr>
      <t>　　</t>
    </r>
    <r>
      <rPr>
        <sz val="12"/>
        <color indexed="8"/>
        <rFont val="ＭＳ Ｐ明朝"/>
        <family val="1"/>
        <charset val="128"/>
      </rPr>
      <t>日</t>
    </r>
    <rPh sb="0" eb="2">
      <t>レイワ</t>
    </rPh>
    <phoneticPr fontId="9"/>
  </si>
  <si>
    <r>
      <t>令和　　　　</t>
    </r>
    <r>
      <rPr>
        <sz val="10.5"/>
        <color indexed="8"/>
        <rFont val="ＭＳ Ｐ明朝"/>
        <family val="1"/>
        <charset val="128"/>
      </rPr>
      <t>年　　</t>
    </r>
    <r>
      <rPr>
        <sz val="10.5"/>
        <color indexed="10"/>
        <rFont val="ＭＳ Ｐ明朝"/>
        <family val="1"/>
        <charset val="128"/>
      </rPr>
      <t>　</t>
    </r>
    <r>
      <rPr>
        <sz val="10.5"/>
        <color indexed="8"/>
        <rFont val="ＭＳ Ｐ明朝"/>
        <family val="1"/>
        <charset val="128"/>
      </rPr>
      <t>月　　</t>
    </r>
    <r>
      <rPr>
        <sz val="10.5"/>
        <color indexed="10"/>
        <rFont val="ＭＳ Ｐ明朝"/>
        <family val="1"/>
        <charset val="128"/>
      </rPr>
      <t>　</t>
    </r>
    <r>
      <rPr>
        <sz val="10.5"/>
        <color indexed="8"/>
        <rFont val="ＭＳ Ｐ明朝"/>
        <family val="1"/>
        <charset val="128"/>
      </rPr>
      <t>日　</t>
    </r>
    <rPh sb="0" eb="2">
      <t>レイワ</t>
    </rPh>
    <phoneticPr fontId="9"/>
  </si>
  <si>
    <t>委　　　任　　　状</t>
    <rPh sb="0" eb="1">
      <t>イ</t>
    </rPh>
    <rPh sb="8" eb="9">
      <t>ジョウ</t>
    </rPh>
    <phoneticPr fontId="9"/>
  </si>
  <si>
    <t>給　水　装　置　所　有　者　変　更　届</t>
    <phoneticPr fontId="9"/>
  </si>
  <si>
    <t>フリガナ</t>
    <phoneticPr fontId="33"/>
  </si>
  <si>
    <t>氏　　名</t>
    <phoneticPr fontId="33"/>
  </si>
  <si>
    <t>住　　所</t>
    <phoneticPr fontId="33"/>
  </si>
  <si>
    <t>千葉県水道局長　　　　様</t>
    <phoneticPr fontId="33"/>
  </si>
  <si>
    <t>種類及び水栓番号</t>
    <rPh sb="4" eb="5">
      <t>スイ</t>
    </rPh>
    <rPh sb="7" eb="8">
      <t>ゴウ</t>
    </rPh>
    <phoneticPr fontId="33"/>
  </si>
  <si>
    <t>　０４３－２４５－５７７９</t>
    <phoneticPr fontId="33"/>
  </si>
  <si>
    <t>電話番号</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</si>
</sst>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0\)"/>
    <numFmt numFmtId="177" formatCode="0_ "/>
    <numFmt numFmtId="178" formatCode="0.00_ "/>
    <numFmt numFmtId="179" formatCode="0.0_ "/>
    <numFmt numFmtId="180" formatCode="#,##0_ "/>
    <numFmt numFmtId="181" formatCode="[$-411]ge\.m\.d;@"/>
    <numFmt numFmtId="182" formatCode="[$-411]ggge&quot;年&quot;m&quot;月&quot;d&quot;日&quot;;@"/>
    <numFmt numFmtId="183" formatCode="0.0_);[Red]\(0.0\)"/>
    <numFmt numFmtId="184" formatCode="#,##0.00_ "/>
    <numFmt numFmtId="185" formatCode="#,##0.00_ ;[Red]\-#,##0.00\ "/>
    <numFmt numFmtId="186" formatCode="#,##0_);[Red]\(#,##0\)"/>
    <numFmt numFmtId="187" formatCode="#,##0.0_ "/>
    <numFmt numFmtId="188" formatCode="#,##0_ ;[Red]\-#,##0\ "/>
    <numFmt numFmtId="189" formatCode="#,##0.0_);[Red]\(#,##0.0\)"/>
    <numFmt numFmtId="190" formatCode="0.00_);[Red]\(0.00\)"/>
  </numFmts>
  <fonts count="12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8"/>
      <color indexed="8"/>
      <name val="ＭＳ Ｐ明朝"/>
      <family val="1"/>
      <charset val="128"/>
    </font>
    <font>
      <sz val="16"/>
      <color indexed="8"/>
      <name val="ＭＳ Ｐ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6"/>
      <name val="ＭＳ ゴシック"/>
      <family val="3"/>
      <charset val="128"/>
    </font>
    <font>
      <sz val="10"/>
      <name val="ＭＳ 明朝"/>
      <family val="1"/>
      <charset val="128"/>
    </font>
    <font>
      <sz val="16"/>
      <name val="ＭＳ Ｐ明朝"/>
      <family val="1"/>
      <charset val="128"/>
    </font>
    <font>
      <sz val="9"/>
      <color indexed="81"/>
      <name val="ＭＳ Ｐゴシック"/>
      <family val="3"/>
      <charset val="128"/>
    </font>
    <font>
      <sz val="16"/>
      <color indexed="81"/>
      <name val="ＭＳ Ｐゴシック"/>
      <family val="3"/>
      <charset val="128"/>
    </font>
    <font>
      <sz val="6"/>
      <name val="ＭＳ Ｐゴシック"/>
      <family val="3"/>
      <charset val="128"/>
    </font>
    <font>
      <b/>
      <sz val="18"/>
      <name val="ＭＳ Ｐゴシック"/>
      <family val="3"/>
      <charset val="128"/>
    </font>
    <font>
      <i/>
      <sz val="16"/>
      <name val="ＭＳ Ｐゴシック"/>
      <family val="3"/>
      <charset val="128"/>
    </font>
    <font>
      <sz val="14"/>
      <color indexed="8"/>
      <name val="ＭＳ Ｐ明朝"/>
      <family val="1"/>
      <charset val="128"/>
    </font>
    <font>
      <sz val="16"/>
      <color indexed="81"/>
      <name val="HG丸ｺﾞｼｯｸM-PRO"/>
      <family val="3"/>
      <charset val="128"/>
    </font>
    <font>
      <sz val="6"/>
      <name val="ＭＳ Ｐゴシック"/>
      <family val="3"/>
      <charset val="128"/>
    </font>
    <font>
      <sz val="12"/>
      <color indexed="10"/>
      <name val="ＭＳ Ｐ明朝"/>
      <family val="1"/>
      <charset val="128"/>
    </font>
    <font>
      <sz val="12"/>
      <name val="ＭＳ Ｐ明朝"/>
      <family val="1"/>
      <charset val="128"/>
    </font>
    <font>
      <sz val="16"/>
      <color indexed="10"/>
      <name val="ＭＳ Ｐ明朝"/>
      <family val="1"/>
      <charset val="128"/>
    </font>
    <font>
      <sz val="14"/>
      <color indexed="10"/>
      <name val="ＭＳ Ｐ明朝"/>
      <family val="1"/>
      <charset val="128"/>
    </font>
    <font>
      <sz val="14"/>
      <name val="ＭＳ Ｐ明朝"/>
      <family val="1"/>
      <charset val="128"/>
    </font>
    <font>
      <sz val="6"/>
      <name val="ＭＳ Ｐゴシック"/>
      <family val="3"/>
      <charset val="128"/>
    </font>
    <font>
      <sz val="18"/>
      <color indexed="10"/>
      <name val="ＭＳ Ｐ明朝"/>
      <family val="1"/>
      <charset val="128"/>
    </font>
    <font>
      <sz val="11"/>
      <color indexed="8"/>
      <name val="ＭＳ Ｐ明朝"/>
      <family val="1"/>
      <charset val="128"/>
    </font>
    <font>
      <u/>
      <sz val="13"/>
      <color indexed="8"/>
      <name val="ＭＳ Ｐ明朝"/>
      <family val="1"/>
      <charset val="128"/>
    </font>
    <font>
      <sz val="13"/>
      <color indexed="8"/>
      <name val="ＭＳ Ｐ明朝"/>
      <family val="1"/>
      <charset val="128"/>
    </font>
    <font>
      <b/>
      <u/>
      <sz val="16"/>
      <color indexed="8"/>
      <name val="ＭＳ Ｐ明朝"/>
      <family val="1"/>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14"/>
      <color theme="1"/>
      <name val="ＭＳ Ｐ明朝"/>
      <family val="1"/>
      <charset val="128"/>
    </font>
    <font>
      <sz val="16"/>
      <color theme="1"/>
      <name val="ＭＳ Ｐ明朝"/>
      <family val="1"/>
      <charset val="128"/>
    </font>
    <font>
      <sz val="11"/>
      <color theme="1"/>
      <name val="ＭＳ Ｐ明朝"/>
      <family val="1"/>
      <charset val="128"/>
    </font>
    <font>
      <sz val="8"/>
      <color rgb="FFFF0000"/>
      <name val="ＭＳ Ｐゴシック"/>
      <family val="3"/>
      <charset val="128"/>
    </font>
    <font>
      <sz val="10"/>
      <color rgb="FFFF0000"/>
      <name val="ＭＳ Ｐゴシック"/>
      <family val="3"/>
      <charset val="128"/>
    </font>
    <font>
      <sz val="10"/>
      <color theme="1"/>
      <name val="ＭＳ Ｐゴシック"/>
      <family val="3"/>
      <charset val="128"/>
      <scheme val="minor"/>
    </font>
    <font>
      <sz val="20"/>
      <color theme="1"/>
      <name val="ＭＳ Ｐ明朝"/>
      <family val="1"/>
      <charset val="128"/>
    </font>
    <font>
      <b/>
      <sz val="36"/>
      <color theme="1"/>
      <name val="ＭＳ Ｐ明朝"/>
      <family val="1"/>
      <charset val="128"/>
    </font>
    <font>
      <sz val="22"/>
      <color theme="1"/>
      <name val="ＭＳ Ｐ明朝"/>
      <family val="1"/>
      <charset val="128"/>
    </font>
    <font>
      <sz val="36"/>
      <color theme="1"/>
      <name val="ＭＳ Ｐ明朝"/>
      <family val="1"/>
      <charset val="128"/>
    </font>
    <font>
      <sz val="10"/>
      <color rgb="FFFF0000"/>
      <name val="ＭＳ Ｐ明朝"/>
      <family val="1"/>
      <charset val="128"/>
    </font>
    <font>
      <sz val="11"/>
      <color rgb="FFFF0000"/>
      <name val="ＭＳ Ｐ明朝"/>
      <family val="1"/>
      <charset val="128"/>
    </font>
    <font>
      <sz val="12"/>
      <color theme="4"/>
      <name val="ＭＳ Ｐ明朝"/>
      <family val="1"/>
      <charset val="128"/>
    </font>
    <font>
      <sz val="18"/>
      <color theme="1"/>
      <name val="ＭＳ Ｐ明朝"/>
      <family val="1"/>
      <charset val="128"/>
    </font>
    <font>
      <u/>
      <sz val="13"/>
      <color theme="1"/>
      <name val="ＭＳ Ｐ明朝"/>
      <family val="1"/>
      <charset val="128"/>
    </font>
    <font>
      <sz val="24"/>
      <color theme="1"/>
      <name val="ＭＳ Ｐ明朝"/>
      <family val="1"/>
      <charset val="128"/>
    </font>
    <font>
      <sz val="10"/>
      <color theme="1"/>
      <name val="ＭＳ Ｐ明朝"/>
      <family val="1"/>
      <charset val="128"/>
    </font>
    <font>
      <sz val="9"/>
      <color theme="1"/>
      <name val="ＭＳ Ｐ明朝"/>
      <family val="1"/>
      <charset val="128"/>
    </font>
    <font>
      <sz val="12"/>
      <color rgb="FFFF0000"/>
      <name val="ＭＳ Ｐ明朝"/>
      <family val="1"/>
      <charset val="128"/>
    </font>
    <font>
      <b/>
      <sz val="28"/>
      <color theme="1"/>
      <name val="ＭＳ Ｐ明朝"/>
      <family val="1"/>
      <charset val="128"/>
    </font>
    <font>
      <sz val="11"/>
      <color theme="1"/>
      <name val="ＭＳ Ｐゴシック"/>
      <family val="3"/>
      <charset val="128"/>
    </font>
    <font>
      <sz val="18"/>
      <color rgb="FFFFFF00"/>
      <name val="ＭＳ Ｐ明朝"/>
      <family val="1"/>
      <charset val="128"/>
    </font>
    <font>
      <sz val="14"/>
      <color rgb="FFFF0000"/>
      <name val="ＭＳ Ｐ明朝"/>
      <family val="1"/>
      <charset val="128"/>
    </font>
    <font>
      <sz val="16"/>
      <color rgb="FFFF0000"/>
      <name val="ＭＳ Ｐ明朝"/>
      <family val="1"/>
      <charset val="128"/>
    </font>
    <font>
      <sz val="20"/>
      <color rgb="FFFF0000"/>
      <name val="ＭＳ Ｐ明朝"/>
      <family val="1"/>
      <charset val="128"/>
    </font>
    <font>
      <sz val="36"/>
      <color rgb="FFFF0000"/>
      <name val="ＭＳ Ｐ明朝"/>
      <family val="1"/>
      <charset val="128"/>
    </font>
    <font>
      <b/>
      <sz val="36"/>
      <color rgb="FFFF0000"/>
      <name val="ＭＳ Ｐ明朝"/>
      <family val="1"/>
      <charset val="128"/>
    </font>
    <font>
      <sz val="18"/>
      <color rgb="FFFF0000"/>
      <name val="ＭＳ Ｐ明朝"/>
      <family val="1"/>
      <charset val="128"/>
    </font>
    <font>
      <sz val="6"/>
      <name val="ＭＳ Ｐゴシック"/>
      <family val="3"/>
      <charset val="128"/>
      <scheme val="minor"/>
    </font>
    <font>
      <sz val="9"/>
      <name val="ＭＳ Ｐゴシック"/>
      <family val="3"/>
      <charset val="128"/>
      <scheme val="minor"/>
    </font>
    <font>
      <sz val="8"/>
      <name val="ＭＳ Ｐゴシック"/>
      <family val="3"/>
      <charset val="128"/>
      <scheme val="minor"/>
    </font>
    <font>
      <sz val="8"/>
      <color rgb="FF0070C0"/>
      <name val="ＭＳ Ｐゴシック"/>
      <family val="3"/>
      <charset val="128"/>
    </font>
    <font>
      <sz val="10"/>
      <color rgb="FF0070C0"/>
      <name val="ＭＳ Ｐゴシック"/>
      <family val="3"/>
      <charset val="128"/>
    </font>
    <font>
      <u/>
      <sz val="11"/>
      <color theme="10"/>
      <name val="ＭＳ Ｐゴシック"/>
      <family val="3"/>
      <charset val="128"/>
      <scheme val="minor"/>
    </font>
    <font>
      <b/>
      <sz val="10"/>
      <name val="ＭＳ Ｐゴシック"/>
      <family val="3"/>
      <charset val="128"/>
    </font>
    <font>
      <b/>
      <sz val="12"/>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b/>
      <sz val="18"/>
      <color theme="0"/>
      <name val="ＭＳ Ｐゴシック"/>
      <family val="3"/>
      <charset val="128"/>
    </font>
    <font>
      <sz val="9"/>
      <name val="ＭＳ Ｐ明朝"/>
      <family val="1"/>
      <charset val="128"/>
    </font>
    <font>
      <sz val="9"/>
      <color rgb="FF0070C0"/>
      <name val="ＭＳ Ｐゴシック"/>
      <family val="3"/>
      <charset val="128"/>
    </font>
    <font>
      <sz val="8"/>
      <color theme="1"/>
      <name val="ＭＳ Ｐゴシック"/>
      <family val="3"/>
      <charset val="128"/>
    </font>
    <font>
      <b/>
      <sz val="9"/>
      <color rgb="FF0070C0"/>
      <name val="ＭＳ Ｐゴシック"/>
      <family val="3"/>
      <charset val="128"/>
    </font>
    <font>
      <b/>
      <sz val="12"/>
      <color theme="1"/>
      <name val="ＭＳ Ｐゴシック"/>
      <family val="3"/>
      <charset val="128"/>
    </font>
    <font>
      <b/>
      <sz val="12"/>
      <color theme="0"/>
      <name val="ＭＳ Ｐゴシック"/>
      <family val="3"/>
      <charset val="128"/>
    </font>
    <font>
      <sz val="12"/>
      <color indexed="81"/>
      <name val="ＭＳ Ｐゴシック"/>
      <family val="3"/>
      <charset val="128"/>
    </font>
    <font>
      <b/>
      <sz val="12"/>
      <color indexed="81"/>
      <name val="ＭＳ Ｐゴシック"/>
      <family val="3"/>
      <charset val="128"/>
    </font>
    <font>
      <sz val="9"/>
      <color rgb="FFFF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9"/>
      <color theme="4" tint="0.79998168889431442"/>
      <name val="ＭＳ Ｐゴシック"/>
      <family val="3"/>
      <charset val="128"/>
      <scheme val="minor"/>
    </font>
    <font>
      <sz val="9"/>
      <color theme="8" tint="0.79998168889431442"/>
      <name val="ＭＳ Ｐゴシック"/>
      <family val="3"/>
      <charset val="128"/>
      <scheme val="minor"/>
    </font>
    <font>
      <sz val="9"/>
      <color rgb="FFFF0000"/>
      <name val="ＭＳ Ｐゴシック"/>
      <family val="3"/>
      <charset val="128"/>
    </font>
    <font>
      <sz val="12"/>
      <color theme="1"/>
      <name val="ＭＳ Ｐゴシック"/>
      <family val="3"/>
      <charset val="128"/>
    </font>
    <font>
      <sz val="18"/>
      <color theme="1"/>
      <name val="ＭＳ Ｐゴシック"/>
      <family val="3"/>
      <charset val="128"/>
    </font>
    <font>
      <sz val="14"/>
      <color theme="1"/>
      <name val="ＭＳ Ｐゴシック"/>
      <family val="3"/>
      <charset val="128"/>
    </font>
    <font>
      <sz val="5"/>
      <color theme="1"/>
      <name val="ＭＳ Ｐゴシック"/>
      <family val="3"/>
      <charset val="128"/>
    </font>
    <font>
      <sz val="11"/>
      <color theme="1"/>
      <name val="ＭＳ 明朝"/>
      <family val="1"/>
      <charset val="128"/>
    </font>
    <font>
      <sz val="10"/>
      <color theme="1"/>
      <name val="ＭＳ 明朝"/>
      <family val="1"/>
      <charset val="128"/>
    </font>
    <font>
      <sz val="10.5"/>
      <color theme="1"/>
      <name val="ＭＳ Ｐ明朝"/>
      <family val="1"/>
      <charset val="128"/>
    </font>
    <font>
      <sz val="10.5"/>
      <color indexed="8"/>
      <name val="ＭＳ Ｐ明朝"/>
      <family val="1"/>
      <charset val="128"/>
    </font>
    <font>
      <sz val="10.5"/>
      <color indexed="10"/>
      <name val="ＭＳ Ｐ明朝"/>
      <family val="1"/>
      <charset val="128"/>
    </font>
    <font>
      <sz val="10.5"/>
      <color theme="1"/>
      <name val="ＭＳ Ｐゴシック"/>
      <family val="3"/>
      <charset val="128"/>
      <scheme val="minor"/>
    </font>
    <font>
      <sz val="10.5"/>
      <color rgb="FFFF0000"/>
      <name val="ＭＳ Ｐ明朝"/>
      <family val="1"/>
      <charset val="128"/>
    </font>
    <font>
      <sz val="6"/>
      <color theme="1"/>
      <name val="ＭＳ Ｐ明朝"/>
      <family val="1"/>
      <charset val="128"/>
    </font>
    <font>
      <b/>
      <sz val="10"/>
      <color theme="1"/>
      <name val="ＭＳ ゴシック"/>
      <family val="3"/>
      <charset val="128"/>
    </font>
    <font>
      <sz val="10"/>
      <color theme="1"/>
      <name val="ＭＳ Ｐ明朝"/>
      <family val="3"/>
      <charset val="128"/>
    </font>
    <font>
      <sz val="10.5"/>
      <name val="ＭＳ Ｐ明朝"/>
      <family val="1"/>
      <charset val="128"/>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7030A0"/>
        <bgColor indexed="64"/>
      </patternFill>
    </fill>
    <fill>
      <patternFill patternType="solid">
        <fgColor theme="0" tint="-0.249977111117893"/>
        <bgColor indexed="64"/>
      </patternFill>
    </fill>
  </fills>
  <borders count="8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indexed="64"/>
      </left>
      <right style="thin">
        <color indexed="64"/>
      </right>
      <top style="thin">
        <color indexed="64"/>
      </top>
      <bottom style="medium">
        <color auto="1"/>
      </bottom>
      <diagonal/>
    </border>
    <border>
      <left style="thin">
        <color indexed="64"/>
      </left>
      <right/>
      <top/>
      <bottom style="medium">
        <color auto="1"/>
      </bottom>
      <diagonal/>
    </border>
    <border>
      <left/>
      <right/>
      <top/>
      <bottom style="medium">
        <color auto="1"/>
      </bottom>
      <diagonal/>
    </border>
    <border>
      <left style="medium">
        <color auto="1"/>
      </left>
      <right style="thin">
        <color indexed="64"/>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5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8" fillId="0" borderId="0"/>
    <xf numFmtId="0" fontId="15" fillId="0" borderId="0"/>
    <xf numFmtId="0" fontId="15" fillId="0" borderId="0"/>
    <xf numFmtId="0" fontId="7" fillId="0" borderId="0">
      <alignment vertical="center"/>
    </xf>
    <xf numFmtId="0" fontId="7" fillId="0" borderId="0">
      <alignment vertical="center"/>
    </xf>
    <xf numFmtId="0" fontId="102" fillId="0" borderId="0" applyNumberForma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8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47" fillId="0" borderId="0" applyFont="0" applyFill="0" applyBorder="0" applyAlignment="0" applyProtection="0">
      <alignment vertical="center"/>
    </xf>
  </cellStyleXfs>
  <cellXfs count="1138">
    <xf numFmtId="0" fontId="0" fillId="0" borderId="0" xfId="0">
      <alignment vertical="center"/>
    </xf>
    <xf numFmtId="0" fontId="48" fillId="0" borderId="0" xfId="0" applyFont="1">
      <alignment vertical="center"/>
    </xf>
    <xf numFmtId="0" fontId="49" fillId="0" borderId="0" xfId="0" applyFont="1">
      <alignment vertical="center"/>
    </xf>
    <xf numFmtId="176" fontId="49" fillId="0" borderId="0" xfId="0" applyNumberFormat="1" applyFont="1">
      <alignment vertical="center"/>
    </xf>
    <xf numFmtId="176" fontId="50" fillId="0" borderId="0" xfId="0" applyNumberFormat="1" applyFont="1" applyAlignment="1">
      <alignment horizontal="right" vertical="center"/>
    </xf>
    <xf numFmtId="0" fontId="50" fillId="0" borderId="0" xfId="0" applyFont="1">
      <alignment vertical="center"/>
    </xf>
    <xf numFmtId="176"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Border="1" applyAlignment="1">
      <alignment horizontal="right" vertical="center"/>
    </xf>
    <xf numFmtId="176" fontId="49" fillId="0" borderId="0" xfId="0" applyNumberFormat="1" applyFont="1" applyAlignment="1">
      <alignment vertical="center" wrapText="1"/>
    </xf>
    <xf numFmtId="0" fontId="49" fillId="0" borderId="0" xfId="0" applyFont="1" applyAlignment="1">
      <alignment horizontal="distributed" vertical="center"/>
    </xf>
    <xf numFmtId="0" fontId="49" fillId="0" borderId="2" xfId="0" applyFont="1" applyBorder="1">
      <alignment vertical="center"/>
    </xf>
    <xf numFmtId="176" fontId="49" fillId="0" borderId="0" xfId="0" applyNumberFormat="1" applyFont="1" applyBorder="1">
      <alignment vertical="center"/>
    </xf>
    <xf numFmtId="0" fontId="49" fillId="0" borderId="0" xfId="0" applyFont="1" applyBorder="1">
      <alignment vertical="center"/>
    </xf>
    <xf numFmtId="0" fontId="49" fillId="0" borderId="3" xfId="0" applyFont="1" applyBorder="1">
      <alignment vertical="center"/>
    </xf>
    <xf numFmtId="0" fontId="49" fillId="0" borderId="5" xfId="0" applyFont="1" applyBorder="1">
      <alignment vertical="center"/>
    </xf>
    <xf numFmtId="0" fontId="51" fillId="0" borderId="0" xfId="0" applyFont="1" applyAlignment="1">
      <alignment vertical="center"/>
    </xf>
    <xf numFmtId="0" fontId="49" fillId="0" borderId="0" xfId="0" applyFont="1" applyAlignment="1">
      <alignment vertical="center" shrinkToFit="1"/>
    </xf>
    <xf numFmtId="176" fontId="52" fillId="0" borderId="0" xfId="0" applyNumberFormat="1" applyFont="1">
      <alignment vertical="center"/>
    </xf>
    <xf numFmtId="0" fontId="52" fillId="0" borderId="0" xfId="0" applyFont="1">
      <alignment vertical="center"/>
    </xf>
    <xf numFmtId="0" fontId="15" fillId="0" borderId="0" xfId="6" applyFont="1" applyAlignment="1">
      <alignment horizontal="center"/>
    </xf>
    <xf numFmtId="0" fontId="15" fillId="0" borderId="0" xfId="6" applyFont="1"/>
    <xf numFmtId="0" fontId="21" fillId="0" borderId="8" xfId="5" applyFont="1" applyBorder="1" applyAlignment="1">
      <alignment horizontal="center" vertical="center"/>
    </xf>
    <xf numFmtId="0" fontId="22" fillId="0" borderId="8" xfId="5" applyFont="1" applyBorder="1" applyAlignment="1">
      <alignment horizontal="left" vertical="center"/>
    </xf>
    <xf numFmtId="0" fontId="15" fillId="0" borderId="0" xfId="5"/>
    <xf numFmtId="0" fontId="24" fillId="0" borderId="0" xfId="6" applyFont="1" applyAlignment="1">
      <alignment vertical="center" shrinkToFit="1"/>
    </xf>
    <xf numFmtId="0" fontId="24" fillId="0" borderId="0" xfId="6" applyFont="1" applyAlignment="1">
      <alignment horizontal="center" vertical="center" shrinkToFit="1"/>
    </xf>
    <xf numFmtId="0" fontId="24" fillId="0" borderId="0" xfId="6" applyFont="1" applyAlignment="1">
      <alignment horizontal="right" vertical="center" shrinkToFit="1"/>
    </xf>
    <xf numFmtId="38" fontId="24" fillId="0" borderId="0" xfId="2" applyFont="1" applyAlignment="1">
      <alignment vertical="center" shrinkToFit="1"/>
    </xf>
    <xf numFmtId="0" fontId="22" fillId="0" borderId="0" xfId="6" applyFont="1" applyAlignment="1">
      <alignment vertical="center" shrinkToFit="1"/>
    </xf>
    <xf numFmtId="0" fontId="22" fillId="0" borderId="0" xfId="6" applyFont="1" applyAlignment="1">
      <alignment horizontal="center" vertical="center" shrinkToFit="1"/>
    </xf>
    <xf numFmtId="40" fontId="22" fillId="0" borderId="0" xfId="2" applyNumberFormat="1" applyFont="1" applyAlignment="1">
      <alignment vertical="center" shrinkToFit="1"/>
    </xf>
    <xf numFmtId="0" fontId="22" fillId="0" borderId="0" xfId="6" applyFont="1" applyBorder="1" applyAlignment="1">
      <alignment vertical="center" shrinkToFit="1"/>
    </xf>
    <xf numFmtId="0" fontId="25" fillId="0" borderId="0" xfId="6" applyFont="1" applyFill="1" applyBorder="1" applyAlignment="1">
      <alignment vertical="center" wrapText="1" shrinkToFit="1"/>
    </xf>
    <xf numFmtId="0" fontId="49" fillId="0" borderId="0" xfId="0" applyFont="1" applyAlignment="1">
      <alignment vertical="center" wrapText="1"/>
    </xf>
    <xf numFmtId="176" fontId="49" fillId="0" borderId="0" xfId="0" applyNumberFormat="1" applyFont="1" applyAlignment="1">
      <alignment horizontal="right" vertical="center" wrapText="1"/>
    </xf>
    <xf numFmtId="176" fontId="52" fillId="0" borderId="0" xfId="0" applyNumberFormat="1" applyFont="1" applyAlignment="1">
      <alignment vertical="center" wrapText="1"/>
    </xf>
    <xf numFmtId="176" fontId="50" fillId="0" borderId="0" xfId="0" applyNumberFormat="1" applyFont="1" applyAlignment="1">
      <alignment vertical="center" wrapText="1"/>
    </xf>
    <xf numFmtId="176" fontId="50" fillId="0" borderId="0" xfId="0" applyNumberFormat="1" applyFont="1">
      <alignment vertical="center"/>
    </xf>
    <xf numFmtId="176" fontId="50" fillId="0" borderId="0" xfId="0" applyNumberFormat="1" applyFont="1" applyAlignment="1">
      <alignment horizontal="center" vertical="center"/>
    </xf>
    <xf numFmtId="0" fontId="50" fillId="0" borderId="10" xfId="0" applyFont="1" applyBorder="1">
      <alignment vertical="center"/>
    </xf>
    <xf numFmtId="0" fontId="51" fillId="0" borderId="0" xfId="0" applyFont="1">
      <alignment vertical="center"/>
    </xf>
    <xf numFmtId="176" fontId="51" fillId="0" borderId="0" xfId="0" applyNumberFormat="1" applyFont="1" applyAlignment="1">
      <alignment vertical="center" wrapText="1"/>
    </xf>
    <xf numFmtId="176" fontId="51" fillId="0" borderId="0" xfId="0" applyNumberFormat="1" applyFont="1">
      <alignment vertical="center"/>
    </xf>
    <xf numFmtId="176" fontId="52" fillId="0" borderId="0" xfId="0" applyNumberFormat="1" applyFont="1" applyAlignment="1">
      <alignment vertical="center"/>
    </xf>
    <xf numFmtId="0" fontId="55" fillId="0" borderId="0" xfId="3" applyFont="1" applyBorder="1" applyAlignment="1">
      <alignment horizontal="center" vertical="center" textRotation="255" shrinkToFit="1"/>
    </xf>
    <xf numFmtId="176" fontId="49" fillId="0" borderId="0" xfId="0" applyNumberFormat="1" applyFont="1" applyAlignment="1">
      <alignment horizontal="center" vertical="center"/>
    </xf>
    <xf numFmtId="0" fontId="15" fillId="0" borderId="0" xfId="3" applyAlignment="1">
      <alignment vertical="center" shrinkToFit="1"/>
    </xf>
    <xf numFmtId="0" fontId="8" fillId="0" borderId="0" xfId="4" applyFont="1" applyFill="1" applyBorder="1" applyAlignment="1">
      <alignment vertical="center" shrinkToFit="1"/>
    </xf>
    <xf numFmtId="0" fontId="15" fillId="0" borderId="0" xfId="3" applyAlignment="1">
      <alignment horizontal="right" vertical="center"/>
    </xf>
    <xf numFmtId="3" fontId="8" fillId="0" borderId="0" xfId="4" applyNumberFormat="1" applyFont="1" applyFill="1" applyBorder="1" applyAlignment="1">
      <alignment vertical="center" shrinkToFit="1"/>
    </xf>
    <xf numFmtId="0" fontId="15" fillId="0" borderId="0" xfId="3" applyFont="1" applyAlignment="1">
      <alignment vertical="center"/>
    </xf>
    <xf numFmtId="0" fontId="15" fillId="0" borderId="0" xfId="3">
      <alignment vertical="center"/>
    </xf>
    <xf numFmtId="0" fontId="15" fillId="0" borderId="0" xfId="3" applyBorder="1">
      <alignment vertical="center"/>
    </xf>
    <xf numFmtId="0" fontId="15" fillId="0" borderId="0" xfId="3" applyBorder="1" applyAlignment="1">
      <alignment horizontal="center" vertical="center"/>
    </xf>
    <xf numFmtId="0" fontId="15" fillId="0" borderId="0" xfId="3" quotePrefix="1" applyBorder="1" applyAlignment="1">
      <alignment horizontal="right" vertical="center"/>
    </xf>
    <xf numFmtId="0" fontId="15" fillId="0" borderId="0" xfId="3" applyBorder="1" applyAlignment="1">
      <alignment horizontal="left" vertical="center"/>
    </xf>
    <xf numFmtId="0" fontId="15" fillId="0" borderId="0" xfId="3" applyBorder="1" applyAlignment="1">
      <alignment horizontal="center" vertical="center" shrinkToFit="1"/>
    </xf>
    <xf numFmtId="0" fontId="15" fillId="0" borderId="0" xfId="3" applyBorder="1" applyAlignment="1">
      <alignment vertical="center" shrinkToFit="1"/>
    </xf>
    <xf numFmtId="0" fontId="15" fillId="0" borderId="0" xfId="3" applyBorder="1" applyAlignment="1">
      <alignment horizontal="right" vertical="center"/>
    </xf>
    <xf numFmtId="0" fontId="15" fillId="0" borderId="0" xfId="3" applyFont="1" applyBorder="1" applyAlignment="1">
      <alignment vertical="center"/>
    </xf>
    <xf numFmtId="0" fontId="15" fillId="0" borderId="0" xfId="3" quotePrefix="1" applyBorder="1" applyAlignment="1">
      <alignment horizontal="center" vertical="center"/>
    </xf>
    <xf numFmtId="176" fontId="51" fillId="0" borderId="0" xfId="0" applyNumberFormat="1" applyFont="1" applyAlignment="1">
      <alignment horizontal="left" vertical="center" wrapText="1"/>
    </xf>
    <xf numFmtId="176" fontId="49" fillId="0" borderId="0" xfId="0" applyNumberFormat="1" applyFont="1" applyAlignment="1">
      <alignment horizontal="distributed" vertical="center"/>
    </xf>
    <xf numFmtId="0" fontId="49" fillId="0" borderId="6" xfId="0" applyFont="1" applyBorder="1" applyAlignment="1">
      <alignment horizontal="center" vertical="center"/>
    </xf>
    <xf numFmtId="176" fontId="49" fillId="0" borderId="0" xfId="0" applyNumberFormat="1" applyFont="1" applyAlignment="1">
      <alignment horizontal="left" vertical="center" wrapText="1"/>
    </xf>
    <xf numFmtId="0" fontId="49" fillId="0" borderId="0" xfId="0" applyFont="1" applyAlignment="1">
      <alignment horizontal="center" vertical="center"/>
    </xf>
    <xf numFmtId="176" fontId="49" fillId="0" borderId="0" xfId="0" applyNumberFormat="1" applyFont="1" applyAlignment="1">
      <alignment horizontal="distributed" vertical="center" wrapText="1"/>
    </xf>
    <xf numFmtId="0" fontId="47" fillId="0" borderId="0" xfId="3" applyFont="1" applyBorder="1" applyAlignment="1">
      <alignment horizontal="left" vertical="center"/>
    </xf>
    <xf numFmtId="176" fontId="49" fillId="0" borderId="0" xfId="0" applyNumberFormat="1" applyFont="1" applyAlignment="1">
      <alignment horizontal="left" vertical="center"/>
    </xf>
    <xf numFmtId="176" fontId="49" fillId="0" borderId="0" xfId="0" applyNumberFormat="1" applyFont="1" applyAlignment="1">
      <alignment horizontal="right" vertical="center"/>
    </xf>
    <xf numFmtId="176" fontId="49" fillId="0" borderId="0" xfId="0" applyNumberFormat="1" applyFont="1" applyBorder="1" applyAlignment="1">
      <alignment horizontal="center" vertical="center"/>
    </xf>
    <xf numFmtId="0" fontId="49" fillId="0" borderId="4" xfId="0" applyFont="1" applyBorder="1" applyAlignment="1">
      <alignment vertical="center"/>
    </xf>
    <xf numFmtId="176" fontId="49" fillId="0" borderId="0" xfId="0" applyNumberFormat="1" applyFont="1" applyAlignment="1">
      <alignment horizontal="center" vertical="center" wrapText="1"/>
    </xf>
    <xf numFmtId="0" fontId="24" fillId="0" borderId="0" xfId="6" applyFont="1" applyBorder="1" applyAlignment="1">
      <alignment vertical="center" shrinkToFit="1"/>
    </xf>
    <xf numFmtId="177" fontId="53" fillId="0" borderId="0" xfId="6" applyNumberFormat="1" applyFont="1" applyBorder="1" applyAlignment="1">
      <alignment vertical="center" shrinkToFit="1"/>
    </xf>
    <xf numFmtId="179" fontId="53" fillId="0" borderId="0" xfId="6" applyNumberFormat="1" applyFont="1" applyBorder="1" applyAlignment="1">
      <alignment vertical="center" shrinkToFit="1"/>
    </xf>
    <xf numFmtId="176" fontId="56" fillId="0" borderId="0" xfId="0" applyNumberFormat="1" applyFont="1" applyAlignment="1">
      <alignment vertical="center"/>
    </xf>
    <xf numFmtId="0" fontId="57" fillId="0" borderId="0" xfId="0" applyFont="1" applyBorder="1" applyAlignment="1">
      <alignment vertical="center"/>
    </xf>
    <xf numFmtId="0" fontId="56" fillId="0" borderId="0" xfId="0" applyFont="1" applyAlignment="1">
      <alignment vertical="center"/>
    </xf>
    <xf numFmtId="0" fontId="49" fillId="0" borderId="16" xfId="0" applyFont="1" applyBorder="1">
      <alignment vertical="center"/>
    </xf>
    <xf numFmtId="0" fontId="49" fillId="0" borderId="12" xfId="0" applyFont="1" applyBorder="1">
      <alignment vertical="center"/>
    </xf>
    <xf numFmtId="0" fontId="49" fillId="0" borderId="13" xfId="0" applyFont="1" applyBorder="1">
      <alignment vertical="center"/>
    </xf>
    <xf numFmtId="0" fontId="58" fillId="0" borderId="0" xfId="0" applyFont="1" applyBorder="1" applyAlignment="1">
      <alignment vertical="center" textRotation="255"/>
    </xf>
    <xf numFmtId="0" fontId="59" fillId="0" borderId="0" xfId="0" applyFont="1" applyBorder="1" applyAlignment="1">
      <alignment vertical="center" textRotation="255"/>
    </xf>
    <xf numFmtId="0" fontId="35" fillId="0" borderId="0" xfId="0" applyFont="1">
      <alignment vertical="center"/>
    </xf>
    <xf numFmtId="0" fontId="49" fillId="0" borderId="4" xfId="0" applyFont="1" applyBorder="1" applyAlignment="1">
      <alignment horizontal="distributed" vertical="center"/>
    </xf>
    <xf numFmtId="0" fontId="61" fillId="0" borderId="0" xfId="0" applyFont="1">
      <alignment vertical="center"/>
    </xf>
    <xf numFmtId="176" fontId="62" fillId="0" borderId="0" xfId="0" applyNumberFormat="1" applyFont="1" applyAlignment="1">
      <alignment vertical="center" wrapText="1"/>
    </xf>
    <xf numFmtId="0" fontId="35" fillId="0" borderId="0" xfId="0" applyFont="1" applyAlignment="1">
      <alignment vertical="center"/>
    </xf>
    <xf numFmtId="0" fontId="62" fillId="0" borderId="0" xfId="0" applyFont="1" applyAlignment="1">
      <alignment vertical="center"/>
    </xf>
    <xf numFmtId="176" fontId="49" fillId="0" borderId="0" xfId="0" applyNumberFormat="1" applyFont="1" applyAlignment="1">
      <alignment horizontal="distributed" vertical="center"/>
    </xf>
    <xf numFmtId="176" fontId="49" fillId="0" borderId="0" xfId="0" applyNumberFormat="1" applyFont="1" applyAlignment="1">
      <alignment horizontal="center" vertical="center" wrapText="1"/>
    </xf>
    <xf numFmtId="176" fontId="49" fillId="0" borderId="0" xfId="0" applyNumberFormat="1" applyFont="1" applyAlignment="1">
      <alignment horizontal="right" vertical="center"/>
    </xf>
    <xf numFmtId="0" fontId="49" fillId="0" borderId="0" xfId="0" applyFont="1" applyAlignment="1">
      <alignment horizontal="right" vertical="center"/>
    </xf>
    <xf numFmtId="176" fontId="63" fillId="0" borderId="0" xfId="0" applyNumberFormat="1" applyFont="1" applyAlignment="1">
      <alignment horizontal="right" vertical="center" wrapText="1"/>
    </xf>
    <xf numFmtId="176" fontId="63" fillId="0" borderId="0" xfId="0" applyNumberFormat="1" applyFont="1" applyAlignment="1">
      <alignment horizontal="right" vertical="center"/>
    </xf>
    <xf numFmtId="0" fontId="49" fillId="0" borderId="0" xfId="0" applyFont="1" applyAlignment="1">
      <alignment vertical="top"/>
    </xf>
    <xf numFmtId="0" fontId="50" fillId="0" borderId="0" xfId="0" applyFont="1" applyAlignment="1">
      <alignment horizontal="left" vertical="center"/>
    </xf>
    <xf numFmtId="3" fontId="8" fillId="2" borderId="0" xfId="4" applyNumberFormat="1" applyFont="1" applyFill="1" applyBorder="1" applyAlignment="1">
      <alignment vertical="center" shrinkToFit="1"/>
    </xf>
    <xf numFmtId="0" fontId="15" fillId="2" borderId="6" xfId="3" applyFill="1" applyBorder="1">
      <alignment vertical="center"/>
    </xf>
    <xf numFmtId="0" fontId="15" fillId="2" borderId="11" xfId="3" quotePrefix="1" applyFill="1" applyBorder="1" applyAlignment="1">
      <alignment horizontal="right" vertical="center"/>
    </xf>
    <xf numFmtId="180" fontId="15" fillId="2" borderId="10" xfId="3" applyNumberFormat="1" applyFill="1" applyBorder="1" applyAlignment="1">
      <alignment horizontal="left" vertical="center"/>
    </xf>
    <xf numFmtId="0" fontId="15" fillId="2" borderId="6" xfId="3" applyFill="1" applyBorder="1" applyAlignment="1">
      <alignment horizontal="center" vertical="center"/>
    </xf>
    <xf numFmtId="0" fontId="15" fillId="2" borderId="6" xfId="3" applyFill="1" applyBorder="1" applyAlignment="1">
      <alignment horizontal="center" vertical="center" shrinkToFit="1"/>
    </xf>
    <xf numFmtId="0" fontId="15" fillId="2" borderId="0" xfId="3" applyFill="1" applyBorder="1" applyAlignment="1">
      <alignment vertical="center" shrinkToFit="1"/>
    </xf>
    <xf numFmtId="0" fontId="15" fillId="2" borderId="0" xfId="3" applyFill="1" applyBorder="1" applyAlignment="1">
      <alignment horizontal="right" vertical="center"/>
    </xf>
    <xf numFmtId="0" fontId="15" fillId="2" borderId="0" xfId="3" applyFont="1" applyFill="1" applyBorder="1" applyAlignment="1">
      <alignment vertical="center"/>
    </xf>
    <xf numFmtId="0" fontId="15" fillId="2" borderId="4" xfId="3" applyFill="1" applyBorder="1">
      <alignment vertical="center"/>
    </xf>
    <xf numFmtId="0" fontId="64" fillId="0" borderId="0" xfId="0" applyFont="1" applyAlignment="1">
      <alignment horizontal="left" vertical="center"/>
    </xf>
    <xf numFmtId="176" fontId="65" fillId="0" borderId="0" xfId="0" applyNumberFormat="1" applyFont="1" applyAlignment="1">
      <alignment horizontal="center" vertical="center" wrapText="1"/>
    </xf>
    <xf numFmtId="176" fontId="62" fillId="0" borderId="0" xfId="0" applyNumberFormat="1" applyFont="1" applyBorder="1" applyAlignment="1">
      <alignment horizontal="center" vertical="center" wrapText="1"/>
    </xf>
    <xf numFmtId="176" fontId="49" fillId="0" borderId="0" xfId="0" applyNumberFormat="1" applyFont="1" applyAlignment="1">
      <alignment horizontal="center" vertical="center"/>
    </xf>
    <xf numFmtId="0" fontId="60" fillId="0" borderId="0" xfId="0" applyFont="1" applyBorder="1" applyAlignment="1">
      <alignment vertical="center"/>
    </xf>
    <xf numFmtId="0" fontId="66" fillId="0" borderId="0" xfId="0" applyFont="1">
      <alignment vertical="center"/>
    </xf>
    <xf numFmtId="176" fontId="49" fillId="0" borderId="0" xfId="0" applyNumberFormat="1" applyFont="1" applyAlignment="1">
      <alignment horizontal="right" vertical="center"/>
    </xf>
    <xf numFmtId="0" fontId="67" fillId="0" borderId="0" xfId="0" applyFont="1" applyAlignment="1">
      <alignment vertical="top" wrapText="1"/>
    </xf>
    <xf numFmtId="176" fontId="68"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79" fillId="0" borderId="0" xfId="0" applyFont="1" applyFill="1" applyAlignment="1">
      <alignment horizontal="center" vertical="center"/>
    </xf>
    <xf numFmtId="0" fontId="79" fillId="0" borderId="0" xfId="0" applyFont="1" applyFill="1" applyBorder="1" applyAlignment="1">
      <alignment horizontal="center" vertical="center"/>
    </xf>
    <xf numFmtId="0" fontId="79" fillId="3" borderId="6" xfId="0" applyFont="1" applyFill="1" applyBorder="1" applyAlignment="1">
      <alignment horizontal="center" vertical="center"/>
    </xf>
    <xf numFmtId="0" fontId="79" fillId="4" borderId="0" xfId="0" applyFont="1" applyFill="1" applyBorder="1" applyAlignment="1">
      <alignment horizontal="center" vertical="center"/>
    </xf>
    <xf numFmtId="0" fontId="79" fillId="4" borderId="0" xfId="0" applyFont="1" applyFill="1" applyAlignment="1"/>
    <xf numFmtId="0" fontId="79" fillId="4" borderId="0" xfId="0" applyFont="1" applyFill="1" applyAlignment="1">
      <alignment horizontal="center" vertical="center"/>
    </xf>
    <xf numFmtId="0" fontId="79" fillId="4" borderId="1" xfId="0" applyFont="1" applyFill="1" applyBorder="1" applyAlignment="1">
      <alignment horizontal="center" vertical="center"/>
    </xf>
    <xf numFmtId="0" fontId="79" fillId="4" borderId="10" xfId="0" applyFont="1" applyFill="1" applyBorder="1" applyAlignment="1">
      <alignment vertical="center"/>
    </xf>
    <xf numFmtId="0" fontId="79" fillId="4" borderId="0" xfId="0" applyFont="1" applyFill="1" applyBorder="1" applyAlignment="1" applyProtection="1">
      <alignment horizontal="center" vertical="center"/>
      <protection locked="0"/>
    </xf>
    <xf numFmtId="9" fontId="79" fillId="4" borderId="0" xfId="0" applyNumberFormat="1" applyFont="1" applyFill="1" applyBorder="1" applyAlignment="1" applyProtection="1">
      <alignment horizontal="center" vertical="center"/>
      <protection locked="0"/>
    </xf>
    <xf numFmtId="181" fontId="79" fillId="4" borderId="0" xfId="0" applyNumberFormat="1" applyFont="1" applyFill="1" applyBorder="1" applyAlignment="1" applyProtection="1">
      <alignment horizontal="center" vertical="center"/>
      <protection locked="0"/>
    </xf>
    <xf numFmtId="0" fontId="79" fillId="4" borderId="0" xfId="0" applyFont="1" applyFill="1" applyBorder="1" applyAlignment="1"/>
    <xf numFmtId="0" fontId="79" fillId="4" borderId="1" xfId="0" applyFont="1" applyFill="1" applyBorder="1" applyAlignment="1"/>
    <xf numFmtId="0" fontId="79" fillId="4" borderId="1" xfId="0" applyFont="1" applyFill="1" applyBorder="1" applyAlignment="1">
      <alignment vertical="center"/>
    </xf>
    <xf numFmtId="0" fontId="20" fillId="4" borderId="0" xfId="6" applyFont="1" applyFill="1" applyBorder="1" applyAlignment="1">
      <alignment horizontal="center" vertical="center" shrinkToFit="1"/>
    </xf>
    <xf numFmtId="0" fontId="79" fillId="4" borderId="0" xfId="0" applyFont="1" applyFill="1" applyBorder="1" applyAlignment="1">
      <alignment vertical="center"/>
    </xf>
    <xf numFmtId="0" fontId="84" fillId="7" borderId="17" xfId="0" applyFont="1" applyFill="1" applyBorder="1" applyAlignment="1">
      <alignment horizontal="center" vertical="center" shrinkToFit="1"/>
    </xf>
    <xf numFmtId="0" fontId="84" fillId="4" borderId="17" xfId="0" applyFont="1" applyFill="1" applyBorder="1" applyAlignment="1">
      <alignment horizontal="center" vertical="center" shrinkToFit="1"/>
    </xf>
    <xf numFmtId="0" fontId="70" fillId="4" borderId="0" xfId="0" applyFont="1" applyFill="1">
      <alignment vertical="center"/>
    </xf>
    <xf numFmtId="0" fontId="70" fillId="0" borderId="0" xfId="0" applyFont="1">
      <alignment vertical="center"/>
    </xf>
    <xf numFmtId="0" fontId="86" fillId="4" borderId="0" xfId="0" applyFont="1" applyFill="1">
      <alignment vertical="center"/>
    </xf>
    <xf numFmtId="0" fontId="86" fillId="4" borderId="0" xfId="0" applyFont="1" applyFill="1" applyBorder="1">
      <alignment vertical="center"/>
    </xf>
    <xf numFmtId="0" fontId="86" fillId="0" borderId="0" xfId="0" applyFont="1">
      <alignment vertical="center"/>
    </xf>
    <xf numFmtId="0" fontId="87" fillId="4" borderId="0" xfId="0" applyFont="1" applyFill="1">
      <alignment vertical="center"/>
    </xf>
    <xf numFmtId="0" fontId="70" fillId="4" borderId="0" xfId="0" applyFont="1" applyFill="1" applyBorder="1">
      <alignment vertical="center"/>
    </xf>
    <xf numFmtId="0" fontId="70" fillId="0" borderId="6" xfId="0" applyFont="1" applyFill="1" applyBorder="1" applyAlignment="1" applyProtection="1">
      <alignment horizontal="center" vertical="center" shrinkToFit="1"/>
    </xf>
    <xf numFmtId="0" fontId="87" fillId="4" borderId="0" xfId="0" applyFont="1" applyFill="1" applyBorder="1">
      <alignment vertical="center"/>
    </xf>
    <xf numFmtId="0" fontId="89" fillId="4" borderId="0" xfId="0" applyFont="1" applyFill="1" applyBorder="1" applyAlignment="1" applyProtection="1">
      <alignment vertical="center"/>
      <protection locked="0"/>
    </xf>
    <xf numFmtId="0" fontId="89" fillId="4" borderId="0" xfId="9" applyFont="1" applyFill="1" applyBorder="1" applyAlignment="1" applyProtection="1">
      <alignment vertical="center"/>
      <protection locked="0"/>
    </xf>
    <xf numFmtId="0" fontId="70" fillId="4" borderId="0" xfId="0" applyFont="1" applyFill="1" applyBorder="1" applyProtection="1">
      <alignment vertical="center"/>
      <protection locked="0"/>
    </xf>
    <xf numFmtId="0" fontId="18" fillId="3" borderId="36" xfId="5" applyFont="1" applyFill="1" applyBorder="1" applyAlignment="1" applyProtection="1">
      <alignment horizontal="center" vertical="center" shrinkToFit="1"/>
      <protection locked="0"/>
    </xf>
    <xf numFmtId="0" fontId="18" fillId="3" borderId="55" xfId="5" applyFont="1" applyFill="1" applyBorder="1" applyAlignment="1" applyProtection="1">
      <alignment horizontal="center" vertical="center" shrinkToFit="1"/>
      <protection locked="0"/>
    </xf>
    <xf numFmtId="0" fontId="18" fillId="6" borderId="55" xfId="5" applyFont="1" applyFill="1" applyBorder="1" applyAlignment="1" applyProtection="1">
      <alignment horizontal="center" vertical="center" shrinkToFit="1"/>
      <protection locked="0"/>
    </xf>
    <xf numFmtId="0" fontId="86" fillId="4" borderId="0" xfId="0" applyFont="1" applyFill="1" applyAlignment="1">
      <alignment horizontal="center" vertical="center"/>
    </xf>
    <xf numFmtId="0" fontId="86" fillId="0" borderId="0" xfId="0" applyFont="1" applyAlignment="1">
      <alignment horizontal="center" vertical="center"/>
    </xf>
    <xf numFmtId="0" fontId="70" fillId="9" borderId="6" xfId="0" applyFont="1" applyFill="1" applyBorder="1" applyAlignment="1" applyProtection="1">
      <alignment horizontal="center" vertical="center" shrinkToFit="1"/>
    </xf>
    <xf numFmtId="0" fontId="70" fillId="0" borderId="18" xfId="0" applyFont="1" applyFill="1" applyBorder="1" applyAlignment="1" applyProtection="1">
      <alignment horizontal="center" vertical="center" shrinkToFit="1"/>
    </xf>
    <xf numFmtId="0" fontId="70" fillId="9" borderId="6" xfId="0" applyFont="1" applyFill="1" applyBorder="1">
      <alignment vertical="center"/>
    </xf>
    <xf numFmtId="0" fontId="70" fillId="9" borderId="3" xfId="0" applyFont="1" applyFill="1" applyBorder="1" applyAlignment="1" applyProtection="1">
      <alignment horizontal="center" vertical="center" shrinkToFit="1"/>
    </xf>
    <xf numFmtId="0" fontId="70" fillId="0" borderId="3" xfId="0" applyFont="1" applyFill="1" applyBorder="1" applyAlignment="1" applyProtection="1">
      <alignment horizontal="center" vertical="center" shrinkToFit="1"/>
    </xf>
    <xf numFmtId="0" fontId="79" fillId="10" borderId="0" xfId="0" applyFont="1" applyFill="1" applyAlignment="1">
      <alignment horizontal="center" vertical="center"/>
    </xf>
    <xf numFmtId="0" fontId="18" fillId="0" borderId="0" xfId="6" applyFont="1" applyAlignment="1">
      <alignment horizontal="center" vertical="center" shrinkToFit="1"/>
    </xf>
    <xf numFmtId="0" fontId="18" fillId="5" borderId="6" xfId="6" applyFont="1" applyFill="1" applyBorder="1" applyAlignment="1">
      <alignment horizontal="center" vertical="center" shrinkToFit="1"/>
    </xf>
    <xf numFmtId="0" fontId="18" fillId="0" borderId="0" xfId="6" applyFont="1" applyAlignment="1">
      <alignment vertical="center" shrinkToFit="1"/>
    </xf>
    <xf numFmtId="0" fontId="18" fillId="0" borderId="0" xfId="6" applyFont="1" applyBorder="1" applyAlignment="1">
      <alignment vertical="center" shrinkToFit="1"/>
    </xf>
    <xf numFmtId="38" fontId="18" fillId="0" borderId="6" xfId="2" applyFont="1" applyBorder="1" applyAlignment="1">
      <alignment vertical="center" shrinkToFit="1"/>
    </xf>
    <xf numFmtId="38" fontId="54" fillId="0" borderId="6" xfId="2" applyFont="1" applyBorder="1" applyAlignment="1">
      <alignment vertical="center" shrinkToFit="1"/>
    </xf>
    <xf numFmtId="38" fontId="54" fillId="8" borderId="11" xfId="2" applyFont="1" applyFill="1" applyBorder="1" applyAlignment="1">
      <alignment horizontal="center" vertical="center" shrinkToFit="1"/>
    </xf>
    <xf numFmtId="38" fontId="54" fillId="8" borderId="7" xfId="2" applyFont="1" applyFill="1" applyBorder="1" applyAlignment="1">
      <alignment horizontal="center" vertical="center" shrinkToFit="1"/>
    </xf>
    <xf numFmtId="38" fontId="54" fillId="8" borderId="10" xfId="2" applyFont="1" applyFill="1" applyBorder="1" applyAlignment="1">
      <alignment horizontal="center" vertical="center" shrinkToFit="1"/>
    </xf>
    <xf numFmtId="0" fontId="18" fillId="0" borderId="0" xfId="6" applyFont="1" applyAlignment="1">
      <alignment horizontal="right" vertical="center" shrinkToFit="1"/>
    </xf>
    <xf numFmtId="38" fontId="18" fillId="0" borderId="0" xfId="2" applyFont="1" applyAlignment="1">
      <alignment vertical="center" shrinkToFit="1"/>
    </xf>
    <xf numFmtId="177" fontId="92" fillId="0" borderId="6" xfId="6" applyNumberFormat="1" applyFont="1" applyBorder="1" applyAlignment="1">
      <alignment horizontal="center" vertical="center" shrinkToFit="1"/>
    </xf>
    <xf numFmtId="0" fontId="18" fillId="0" borderId="58" xfId="6" applyFont="1" applyBorder="1" applyAlignment="1">
      <alignment horizontal="center" vertical="center" wrapText="1" shrinkToFit="1"/>
    </xf>
    <xf numFmtId="0" fontId="91" fillId="0" borderId="67" xfId="6" applyFont="1" applyBorder="1" applyAlignment="1">
      <alignment horizontal="center" vertical="center" wrapText="1" shrinkToFit="1"/>
    </xf>
    <xf numFmtId="0" fontId="91" fillId="0" borderId="68" xfId="6" applyFont="1" applyBorder="1" applyAlignment="1">
      <alignment horizontal="center" vertical="center" wrapText="1" shrinkToFit="1"/>
    </xf>
    <xf numFmtId="183" fontId="54" fillId="0" borderId="6" xfId="2" applyNumberFormat="1" applyFont="1" applyBorder="1" applyAlignment="1">
      <alignment vertical="center" shrinkToFit="1"/>
    </xf>
    <xf numFmtId="0" fontId="80" fillId="4" borderId="0" xfId="0" applyFont="1" applyFill="1" applyAlignment="1"/>
    <xf numFmtId="0" fontId="79" fillId="17" borderId="0" xfId="0" applyFont="1" applyFill="1" applyAlignment="1">
      <alignment horizontal="center" vertical="center"/>
    </xf>
    <xf numFmtId="0" fontId="79" fillId="0" borderId="0" xfId="0" applyFont="1" applyFill="1" applyAlignment="1">
      <alignment vertical="center"/>
    </xf>
    <xf numFmtId="0" fontId="79" fillId="18" borderId="0" xfId="0" applyFont="1" applyFill="1" applyAlignment="1">
      <alignment horizontal="center" vertical="center"/>
    </xf>
    <xf numFmtId="0" fontId="79" fillId="18" borderId="11" xfId="0" applyFont="1" applyFill="1" applyBorder="1" applyAlignment="1">
      <alignment vertical="center"/>
    </xf>
    <xf numFmtId="0" fontId="79" fillId="18" borderId="6" xfId="0" applyFont="1" applyFill="1" applyBorder="1" applyAlignment="1">
      <alignment horizontal="center" vertical="center"/>
    </xf>
    <xf numFmtId="0" fontId="79" fillId="18" borderId="0" xfId="0" applyFont="1" applyFill="1" applyAlignment="1">
      <alignment vertical="center"/>
    </xf>
    <xf numFmtId="0" fontId="79" fillId="18" borderId="6" xfId="0" applyFont="1" applyFill="1" applyBorder="1" applyAlignment="1">
      <alignment vertical="center"/>
    </xf>
    <xf numFmtId="0" fontId="79" fillId="19" borderId="0" xfId="0" applyFont="1" applyFill="1" applyAlignment="1">
      <alignment vertical="center"/>
    </xf>
    <xf numFmtId="0" fontId="79" fillId="0" borderId="0" xfId="0" applyFont="1" applyFill="1" applyAlignment="1">
      <alignment horizontal="center"/>
    </xf>
    <xf numFmtId="0" fontId="18" fillId="18" borderId="6" xfId="6" applyFont="1" applyFill="1" applyBorder="1" applyAlignment="1">
      <alignment horizontal="center" vertical="center" shrinkToFit="1"/>
    </xf>
    <xf numFmtId="0" fontId="18" fillId="0" borderId="0" xfId="6" applyFont="1" applyBorder="1" applyAlignment="1">
      <alignment vertical="center"/>
    </xf>
    <xf numFmtId="0" fontId="70" fillId="18" borderId="6" xfId="0" applyFont="1" applyFill="1" applyBorder="1">
      <alignment vertical="center"/>
    </xf>
    <xf numFmtId="58" fontId="18" fillId="18" borderId="6" xfId="6" applyNumberFormat="1" applyFont="1" applyFill="1" applyBorder="1" applyAlignment="1">
      <alignment horizontal="center" vertical="center"/>
    </xf>
    <xf numFmtId="0" fontId="18" fillId="0" borderId="36" xfId="6" applyFont="1" applyBorder="1" applyAlignment="1">
      <alignment horizontal="center" vertical="center" wrapText="1"/>
    </xf>
    <xf numFmtId="0" fontId="15" fillId="0" borderId="0" xfId="5"/>
    <xf numFmtId="0" fontId="70" fillId="4" borderId="0" xfId="0" applyFont="1" applyFill="1">
      <alignment vertical="center"/>
    </xf>
    <xf numFmtId="0" fontId="70" fillId="4" borderId="0" xfId="0" applyFont="1" applyFill="1" applyBorder="1">
      <alignment vertical="center"/>
    </xf>
    <xf numFmtId="0" fontId="89" fillId="4" borderId="0" xfId="0" applyFont="1" applyFill="1" applyBorder="1" applyAlignment="1" applyProtection="1">
      <alignment vertical="center"/>
      <protection locked="0"/>
    </xf>
    <xf numFmtId="0" fontId="89" fillId="4" borderId="0" xfId="9" applyFont="1" applyFill="1" applyBorder="1" applyAlignment="1" applyProtection="1">
      <alignment vertical="center"/>
      <protection locked="0"/>
    </xf>
    <xf numFmtId="177" fontId="92" fillId="0" borderId="6" xfId="6" applyNumberFormat="1" applyFont="1" applyBorder="1" applyAlignment="1">
      <alignment horizontal="center" vertical="center" shrinkToFit="1"/>
    </xf>
    <xf numFmtId="0" fontId="88" fillId="6" borderId="11" xfId="0" applyFont="1" applyFill="1" applyBorder="1" applyAlignment="1">
      <alignment vertical="center"/>
    </xf>
    <xf numFmtId="0" fontId="88" fillId="6" borderId="7" xfId="0" applyFont="1" applyFill="1" applyBorder="1" applyAlignment="1">
      <alignment vertical="center"/>
    </xf>
    <xf numFmtId="0" fontId="88" fillId="6" borderId="10" xfId="0" applyFont="1" applyFill="1" applyBorder="1" applyAlignment="1">
      <alignment vertical="center"/>
    </xf>
    <xf numFmtId="0" fontId="100" fillId="0" borderId="0" xfId="5" applyFont="1"/>
    <xf numFmtId="0" fontId="5" fillId="0" borderId="18" xfId="23" applyBorder="1">
      <alignment vertical="center"/>
    </xf>
    <xf numFmtId="0" fontId="5" fillId="0" borderId="17" xfId="23" applyBorder="1">
      <alignment vertical="center"/>
    </xf>
    <xf numFmtId="0" fontId="5" fillId="0" borderId="23" xfId="23" applyBorder="1">
      <alignment vertical="center"/>
    </xf>
    <xf numFmtId="0" fontId="79" fillId="4" borderId="0" xfId="0" applyFont="1" applyFill="1" applyAlignment="1"/>
    <xf numFmtId="0" fontId="79" fillId="4" borderId="0" xfId="0" applyFont="1" applyFill="1" applyAlignment="1">
      <alignment horizontal="center" vertical="center"/>
    </xf>
    <xf numFmtId="0" fontId="82" fillId="0" borderId="6" xfId="6" applyFont="1" applyBorder="1" applyAlignment="1">
      <alignment horizontal="center" vertical="center" shrinkToFit="1"/>
    </xf>
    <xf numFmtId="0" fontId="82" fillId="0" borderId="55" xfId="6" applyFont="1" applyBorder="1" applyAlignment="1">
      <alignment horizontal="center" vertical="center" shrinkToFit="1"/>
    </xf>
    <xf numFmtId="0" fontId="18" fillId="0" borderId="33" xfId="6" applyFont="1" applyBorder="1" applyAlignment="1">
      <alignment horizontal="center" vertical="center" shrinkToFit="1"/>
    </xf>
    <xf numFmtId="0" fontId="86" fillId="4" borderId="0" xfId="0" applyFont="1" applyFill="1">
      <alignment vertical="center"/>
    </xf>
    <xf numFmtId="0" fontId="86" fillId="0" borderId="0" xfId="0" applyFont="1">
      <alignment vertical="center"/>
    </xf>
    <xf numFmtId="0" fontId="70" fillId="0" borderId="6" xfId="0" applyFont="1" applyFill="1" applyBorder="1" applyAlignment="1" applyProtection="1">
      <alignment horizontal="center" vertical="center" shrinkToFit="1"/>
    </xf>
    <xf numFmtId="0" fontId="70" fillId="9" borderId="6" xfId="0" applyFont="1" applyFill="1" applyBorder="1" applyAlignment="1" applyProtection="1">
      <alignment horizontal="center" vertical="center" shrinkToFit="1"/>
    </xf>
    <xf numFmtId="0" fontId="70" fillId="0" borderId="3" xfId="0" applyFont="1" applyFill="1" applyBorder="1" applyAlignment="1" applyProtection="1">
      <alignment horizontal="center" vertical="center" shrinkToFit="1"/>
    </xf>
    <xf numFmtId="0" fontId="18" fillId="3" borderId="6" xfId="5" applyFont="1" applyFill="1" applyBorder="1" applyAlignment="1" applyProtection="1">
      <alignment horizontal="center" vertical="center" shrinkToFit="1"/>
      <protection locked="0"/>
    </xf>
    <xf numFmtId="0" fontId="18" fillId="6" borderId="6" xfId="5" applyFont="1" applyFill="1" applyBorder="1" applyAlignment="1" applyProtection="1">
      <alignment horizontal="center" vertical="center" shrinkToFit="1"/>
      <protection locked="0"/>
    </xf>
    <xf numFmtId="0" fontId="70" fillId="0" borderId="0" xfId="0" applyFont="1">
      <alignment vertical="center"/>
    </xf>
    <xf numFmtId="0" fontId="70" fillId="0" borderId="6" xfId="0" applyFont="1" applyFill="1" applyBorder="1" applyAlignment="1" applyProtection="1">
      <alignment horizontal="center" vertical="center" shrinkToFit="1"/>
    </xf>
    <xf numFmtId="0" fontId="70" fillId="9" borderId="6" xfId="0" applyFont="1" applyFill="1" applyBorder="1" applyAlignment="1" applyProtection="1">
      <alignment horizontal="center" vertical="center" shrinkToFit="1"/>
    </xf>
    <xf numFmtId="0" fontId="15" fillId="0" borderId="0" xfId="5" applyAlignment="1">
      <alignment shrinkToFit="1"/>
    </xf>
    <xf numFmtId="0" fontId="22" fillId="0" borderId="9" xfId="5" applyFont="1" applyBorder="1" applyAlignment="1">
      <alignment horizontal="left" vertical="center"/>
    </xf>
    <xf numFmtId="0" fontId="21" fillId="0" borderId="62" xfId="5" applyFont="1" applyBorder="1" applyAlignment="1">
      <alignment horizontal="center" vertical="center"/>
    </xf>
    <xf numFmtId="0" fontId="21" fillId="0" borderId="63" xfId="5" applyFont="1" applyBorder="1" applyAlignment="1">
      <alignment horizontal="center" vertical="center"/>
    </xf>
    <xf numFmtId="0" fontId="21" fillId="0" borderId="64" xfId="5" applyFont="1" applyBorder="1" applyAlignment="1">
      <alignment horizontal="center" vertical="center"/>
    </xf>
    <xf numFmtId="0" fontId="90" fillId="0" borderId="78" xfId="5" applyFont="1" applyBorder="1" applyAlignment="1">
      <alignment horizontal="center" vertical="center" shrinkToFit="1"/>
    </xf>
    <xf numFmtId="0" fontId="21" fillId="0" borderId="79" xfId="5" applyFont="1" applyBorder="1" applyAlignment="1">
      <alignment horizontal="center" vertical="center"/>
    </xf>
    <xf numFmtId="0" fontId="90" fillId="0" borderId="67" xfId="5" applyFont="1" applyBorder="1" applyAlignment="1">
      <alignment horizontal="center" vertical="center" shrinkToFit="1"/>
    </xf>
    <xf numFmtId="0" fontId="21" fillId="0" borderId="10" xfId="5" applyFont="1" applyBorder="1" applyAlignment="1">
      <alignment horizontal="center" vertical="center"/>
    </xf>
    <xf numFmtId="0" fontId="90" fillId="0" borderId="68" xfId="5" applyFont="1" applyBorder="1" applyAlignment="1">
      <alignment horizontal="center" vertical="center" shrinkToFit="1"/>
    </xf>
    <xf numFmtId="0" fontId="21" fillId="0" borderId="45" xfId="5" applyFont="1" applyBorder="1" applyAlignment="1">
      <alignment horizontal="center" vertical="center"/>
    </xf>
    <xf numFmtId="0" fontId="103" fillId="18" borderId="6" xfId="0" applyFont="1" applyFill="1" applyBorder="1" applyAlignment="1"/>
    <xf numFmtId="0" fontId="15" fillId="0" borderId="0" xfId="6" applyFont="1" applyAlignment="1">
      <alignment horizontal="center"/>
    </xf>
    <xf numFmtId="0" fontId="15" fillId="0" borderId="0" xfId="6" applyFont="1"/>
    <xf numFmtId="0" fontId="79" fillId="3" borderId="6" xfId="0" applyFont="1" applyFill="1" applyBorder="1" applyAlignment="1">
      <alignment horizontal="center" vertical="center"/>
    </xf>
    <xf numFmtId="0" fontId="79" fillId="4" borderId="0" xfId="0" applyFont="1" applyFill="1" applyAlignment="1"/>
    <xf numFmtId="0" fontId="79" fillId="4" borderId="0" xfId="0" applyFont="1" applyFill="1" applyAlignment="1">
      <alignment horizontal="center" vertical="center"/>
    </xf>
    <xf numFmtId="0" fontId="79" fillId="3" borderId="6" xfId="0" applyFont="1" applyFill="1" applyBorder="1" applyAlignment="1">
      <alignment vertical="center"/>
    </xf>
    <xf numFmtId="0" fontId="79" fillId="3" borderId="11" xfId="0" applyFont="1" applyFill="1" applyBorder="1" applyAlignment="1">
      <alignment vertical="center"/>
    </xf>
    <xf numFmtId="0" fontId="79" fillId="3" borderId="10" xfId="0" applyFont="1" applyFill="1" applyBorder="1" applyAlignment="1">
      <alignment vertical="center"/>
    </xf>
    <xf numFmtId="0" fontId="105" fillId="4" borderId="0" xfId="0" applyFont="1" applyFill="1" applyAlignment="1">
      <alignment horizontal="center" vertical="center"/>
    </xf>
    <xf numFmtId="0" fontId="104" fillId="4" borderId="0" xfId="0" applyFont="1" applyFill="1" applyBorder="1" applyAlignment="1">
      <alignment horizontal="center" vertical="center"/>
    </xf>
    <xf numFmtId="0" fontId="3" fillId="0" borderId="23" xfId="23" applyFont="1" applyBorder="1">
      <alignment vertical="center"/>
    </xf>
    <xf numFmtId="0" fontId="79" fillId="0" borderId="0" xfId="0" applyFont="1" applyFill="1" applyAlignment="1">
      <alignment horizontal="center" vertical="center"/>
    </xf>
    <xf numFmtId="0" fontId="79" fillId="4" borderId="0" xfId="0" applyFont="1" applyFill="1" applyAlignment="1">
      <alignment horizontal="center" vertical="center"/>
    </xf>
    <xf numFmtId="0" fontId="79" fillId="18" borderId="10" xfId="0" applyFont="1" applyFill="1" applyBorder="1" applyAlignment="1">
      <alignment horizontal="center" vertical="center"/>
    </xf>
    <xf numFmtId="0" fontId="98" fillId="4" borderId="0" xfId="0" applyFont="1" applyFill="1" applyAlignment="1">
      <alignment horizontal="center" vertical="center"/>
    </xf>
    <xf numFmtId="177" fontId="53" fillId="0" borderId="6" xfId="6" applyNumberFormat="1" applyFont="1" applyBorder="1" applyAlignment="1">
      <alignment horizontal="center" vertical="center" shrinkToFit="1"/>
    </xf>
    <xf numFmtId="0" fontId="54" fillId="6" borderId="6" xfId="5" applyFont="1" applyFill="1" applyBorder="1" applyAlignment="1" applyProtection="1">
      <alignment horizontal="center" vertical="center" shrinkToFit="1"/>
      <protection locked="0"/>
    </xf>
    <xf numFmtId="0" fontId="79" fillId="0" borderId="0" xfId="0" applyFont="1" applyFill="1" applyAlignment="1">
      <alignment horizontal="left" vertical="center"/>
    </xf>
    <xf numFmtId="184" fontId="82" fillId="0" borderId="11" xfId="6" applyNumberFormat="1" applyFont="1" applyBorder="1" applyAlignment="1">
      <alignment vertical="center" shrinkToFit="1"/>
    </xf>
    <xf numFmtId="184" fontId="82" fillId="0" borderId="43" xfId="6" applyNumberFormat="1" applyFont="1" applyBorder="1" applyAlignment="1">
      <alignment vertical="center" shrinkToFit="1"/>
    </xf>
    <xf numFmtId="187" fontId="54" fillId="0" borderId="6" xfId="5" applyNumberFormat="1" applyFont="1" applyBorder="1" applyAlignment="1" applyProtection="1">
      <alignment vertical="center" shrinkToFit="1"/>
      <protection locked="0"/>
    </xf>
    <xf numFmtId="187" fontId="54" fillId="0" borderId="6" xfId="5" applyNumberFormat="1" applyFont="1" applyFill="1" applyBorder="1" applyAlignment="1" applyProtection="1">
      <alignment vertical="center" shrinkToFit="1"/>
      <protection locked="0"/>
    </xf>
    <xf numFmtId="187" fontId="18" fillId="0" borderId="6" xfId="5" applyNumberFormat="1" applyFont="1" applyBorder="1" applyAlignment="1" applyProtection="1">
      <alignment vertical="center" shrinkToFit="1"/>
      <protection locked="0"/>
    </xf>
    <xf numFmtId="187" fontId="18" fillId="0" borderId="55" xfId="5" applyNumberFormat="1" applyFont="1" applyBorder="1" applyAlignment="1" applyProtection="1">
      <alignment vertical="center" shrinkToFit="1"/>
      <protection locked="0"/>
    </xf>
    <xf numFmtId="187" fontId="18" fillId="0" borderId="36" xfId="5" applyNumberFormat="1" applyFont="1" applyBorder="1" applyAlignment="1" applyProtection="1">
      <alignment vertical="center" shrinkToFit="1"/>
      <protection locked="0"/>
    </xf>
    <xf numFmtId="187" fontId="18" fillId="0" borderId="11" xfId="5" applyNumberFormat="1" applyFont="1" applyBorder="1" applyAlignment="1" applyProtection="1">
      <alignment vertical="center" shrinkToFit="1"/>
      <protection locked="0"/>
    </xf>
    <xf numFmtId="0" fontId="98" fillId="3" borderId="6" xfId="0" applyFont="1" applyFill="1" applyBorder="1" applyAlignment="1" applyProtection="1">
      <alignment horizontal="center" vertical="center"/>
      <protection locked="0"/>
    </xf>
    <xf numFmtId="0" fontId="106" fillId="3" borderId="6" xfId="6" applyFont="1" applyFill="1" applyBorder="1" applyAlignment="1" applyProtection="1">
      <alignment vertical="center" shrinkToFit="1"/>
      <protection locked="0"/>
    </xf>
    <xf numFmtId="178" fontId="98" fillId="0" borderId="6" xfId="0" applyNumberFormat="1" applyFont="1" applyFill="1" applyBorder="1" applyAlignment="1" applyProtection="1">
      <alignment vertical="center"/>
      <protection locked="0"/>
    </xf>
    <xf numFmtId="0" fontId="20" fillId="3" borderId="6" xfId="6" applyFont="1" applyFill="1" applyBorder="1" applyAlignment="1" applyProtection="1">
      <alignment vertical="center" shrinkToFit="1"/>
      <protection locked="0"/>
    </xf>
    <xf numFmtId="178" fontId="79" fillId="0" borderId="6" xfId="0" applyNumberFormat="1" applyFont="1" applyFill="1" applyBorder="1" applyAlignment="1" applyProtection="1">
      <alignment vertical="center"/>
      <protection locked="0"/>
    </xf>
    <xf numFmtId="179" fontId="54" fillId="0" borderId="14" xfId="6" applyNumberFormat="1" applyFont="1" applyBorder="1" applyAlignment="1" applyProtection="1">
      <alignment horizontal="center" vertical="center" shrinkToFit="1"/>
      <protection locked="0"/>
    </xf>
    <xf numFmtId="179" fontId="54" fillId="0" borderId="15" xfId="6" applyNumberFormat="1" applyFont="1" applyBorder="1" applyAlignment="1" applyProtection="1">
      <alignment horizontal="center" vertical="center" shrinkToFit="1"/>
      <protection locked="0"/>
    </xf>
    <xf numFmtId="179" fontId="54" fillId="0" borderId="10" xfId="6" applyNumberFormat="1" applyFont="1" applyBorder="1" applyAlignment="1" applyProtection="1">
      <alignment horizontal="center" vertical="center" shrinkToFit="1"/>
      <protection locked="0"/>
    </xf>
    <xf numFmtId="179" fontId="54" fillId="0" borderId="6" xfId="6" applyNumberFormat="1" applyFont="1" applyBorder="1" applyAlignment="1" applyProtection="1">
      <alignment horizontal="center" vertical="center" shrinkToFit="1"/>
      <protection locked="0"/>
    </xf>
    <xf numFmtId="0" fontId="54" fillId="0" borderId="6" xfId="6" applyNumberFormat="1" applyFont="1" applyBorder="1" applyAlignment="1" applyProtection="1">
      <alignment horizontal="center" vertical="center" shrinkToFit="1"/>
      <protection locked="0"/>
    </xf>
    <xf numFmtId="179" fontId="18" fillId="0" borderId="6" xfId="6" applyNumberFormat="1" applyFont="1" applyBorder="1" applyAlignment="1" applyProtection="1">
      <alignment horizontal="center" vertical="center" shrinkToFit="1"/>
      <protection locked="0"/>
    </xf>
    <xf numFmtId="0" fontId="18" fillId="0" borderId="6" xfId="6" applyNumberFormat="1" applyFont="1" applyBorder="1" applyAlignment="1" applyProtection="1">
      <alignment horizontal="center" vertical="center" shrinkToFit="1"/>
      <protection locked="0"/>
    </xf>
    <xf numFmtId="177" fontId="53" fillId="0" borderId="11" xfId="6" applyNumberFormat="1" applyFont="1" applyBorder="1" applyAlignment="1" applyProtection="1">
      <alignment vertical="center" shrinkToFit="1"/>
      <protection locked="0"/>
    </xf>
    <xf numFmtId="38" fontId="54" fillId="0" borderId="6" xfId="2" applyFont="1" applyBorder="1" applyAlignment="1" applyProtection="1">
      <alignment vertical="center" shrinkToFit="1"/>
      <protection locked="0"/>
    </xf>
    <xf numFmtId="38" fontId="18" fillId="0" borderId="6" xfId="2" applyFont="1" applyBorder="1" applyAlignment="1" applyProtection="1">
      <alignment vertical="center" shrinkToFit="1"/>
      <protection locked="0"/>
    </xf>
    <xf numFmtId="183" fontId="53" fillId="0" borderId="11" xfId="6" applyNumberFormat="1" applyFont="1" applyBorder="1" applyAlignment="1" applyProtection="1">
      <alignment vertical="center" shrinkToFit="1"/>
      <protection locked="0"/>
    </xf>
    <xf numFmtId="183" fontId="18" fillId="0" borderId="6" xfId="2" applyNumberFormat="1" applyFont="1" applyBorder="1" applyAlignment="1" applyProtection="1">
      <alignment vertical="center" shrinkToFit="1"/>
      <protection locked="0"/>
    </xf>
    <xf numFmtId="0" fontId="70" fillId="0" borderId="6" xfId="6" applyFont="1" applyBorder="1" applyAlignment="1">
      <alignment horizontal="center" vertical="center"/>
    </xf>
    <xf numFmtId="0" fontId="70" fillId="0" borderId="17" xfId="6" applyFont="1" applyBorder="1" applyAlignment="1">
      <alignment horizontal="center" vertical="center"/>
    </xf>
    <xf numFmtId="0" fontId="92" fillId="0" borderId="6" xfId="6" applyFont="1" applyBorder="1" applyAlignment="1">
      <alignment horizontal="center" vertical="center" shrinkToFit="1"/>
    </xf>
    <xf numFmtId="180" fontId="92" fillId="0" borderId="6" xfId="6" applyNumberFormat="1" applyFont="1" applyBorder="1" applyAlignment="1">
      <alignment horizontal="center" vertical="center" shrinkToFit="1"/>
    </xf>
    <xf numFmtId="177" fontId="92" fillId="0" borderId="6" xfId="4" applyNumberFormat="1" applyFont="1" applyBorder="1" applyAlignment="1">
      <alignment horizontal="center" vertical="center" shrinkToFit="1"/>
    </xf>
    <xf numFmtId="0" fontId="107" fillId="0" borderId="10" xfId="6" applyFont="1" applyBorder="1" applyAlignment="1">
      <alignment vertical="center"/>
    </xf>
    <xf numFmtId="0" fontId="86" fillId="0" borderId="17" xfId="6" applyFont="1" applyBorder="1" applyAlignment="1">
      <alignment horizontal="center" vertical="center" wrapText="1" shrinkToFit="1"/>
    </xf>
    <xf numFmtId="0" fontId="87" fillId="0" borderId="6" xfId="6" applyFont="1" applyBorder="1" applyAlignment="1">
      <alignment horizontal="center" vertical="center" wrapText="1" shrinkToFit="1"/>
    </xf>
    <xf numFmtId="0" fontId="86" fillId="0" borderId="6" xfId="6" applyFont="1" applyBorder="1" applyAlignment="1">
      <alignment horizontal="center" vertical="center" shrinkToFit="1"/>
    </xf>
    <xf numFmtId="0" fontId="86" fillId="0" borderId="6" xfId="6" applyFont="1" applyBorder="1" applyAlignment="1">
      <alignment vertical="center" shrinkToFit="1"/>
    </xf>
    <xf numFmtId="0" fontId="112" fillId="0" borderId="14" xfId="6" applyFont="1" applyBorder="1" applyAlignment="1">
      <alignment horizontal="center" vertical="center" shrinkToFit="1"/>
    </xf>
    <xf numFmtId="0" fontId="112" fillId="0" borderId="15" xfId="6" applyFont="1" applyBorder="1" applyAlignment="1">
      <alignment horizontal="center" vertical="center" shrinkToFit="1"/>
    </xf>
    <xf numFmtId="0" fontId="112" fillId="0" borderId="65" xfId="6" applyFont="1" applyBorder="1" applyAlignment="1">
      <alignment horizontal="center" vertical="center" shrinkToFit="1"/>
    </xf>
    <xf numFmtId="177" fontId="92" fillId="0" borderId="11" xfId="6" applyNumberFormat="1" applyFont="1" applyBorder="1" applyAlignment="1">
      <alignment vertical="center" shrinkToFit="1"/>
    </xf>
    <xf numFmtId="187" fontId="86" fillId="0" borderId="14" xfId="6" applyNumberFormat="1" applyFont="1" applyBorder="1" applyAlignment="1">
      <alignment horizontal="center" vertical="center" shrinkToFit="1"/>
    </xf>
    <xf numFmtId="187" fontId="86" fillId="0" borderId="15" xfId="6" applyNumberFormat="1" applyFont="1" applyBorder="1" applyAlignment="1">
      <alignment horizontal="center" vertical="center" shrinkToFit="1"/>
    </xf>
    <xf numFmtId="187" fontId="86" fillId="0" borderId="65" xfId="6" applyNumberFormat="1" applyFont="1" applyBorder="1" applyAlignment="1">
      <alignment horizontal="center" vertical="center" shrinkToFit="1"/>
    </xf>
    <xf numFmtId="186" fontId="92" fillId="0" borderId="11" xfId="6" applyNumberFormat="1" applyFont="1" applyBorder="1" applyAlignment="1">
      <alignment vertical="center" shrinkToFit="1"/>
    </xf>
    <xf numFmtId="177" fontId="92" fillId="0" borderId="6" xfId="6" applyNumberFormat="1" applyFont="1" applyBorder="1" applyAlignment="1">
      <alignment vertical="center" shrinkToFit="1"/>
    </xf>
    <xf numFmtId="0" fontId="112" fillId="0" borderId="6" xfId="6" applyFont="1" applyBorder="1" applyAlignment="1">
      <alignment horizontal="center" vertical="center" shrinkToFit="1"/>
    </xf>
    <xf numFmtId="186" fontId="112" fillId="0" borderId="6" xfId="2" applyNumberFormat="1" applyFont="1" applyBorder="1" applyAlignment="1">
      <alignment vertical="center" shrinkToFit="1"/>
    </xf>
    <xf numFmtId="0" fontId="86" fillId="0" borderId="6" xfId="6" applyFont="1" applyBorder="1" applyAlignment="1">
      <alignment horizontal="center" vertical="center"/>
    </xf>
    <xf numFmtId="0" fontId="66" fillId="0" borderId="6" xfId="6" applyFont="1" applyBorder="1" applyAlignment="1">
      <alignment horizontal="center" vertical="center" textRotation="255"/>
    </xf>
    <xf numFmtId="0" fontId="66" fillId="0" borderId="6" xfId="6" applyNumberFormat="1" applyFont="1" applyBorder="1" applyAlignment="1">
      <alignment horizontal="left" vertical="center" shrinkToFit="1"/>
    </xf>
    <xf numFmtId="0" fontId="66" fillId="0" borderId="6" xfId="6" applyNumberFormat="1" applyFont="1" applyBorder="1" applyAlignment="1">
      <alignment horizontal="center" vertical="center" shrinkToFit="1"/>
    </xf>
    <xf numFmtId="188" fontId="66" fillId="0" borderId="6" xfId="2" applyNumberFormat="1" applyFont="1" applyBorder="1" applyAlignment="1">
      <alignment horizontal="center" vertical="center" shrinkToFit="1"/>
    </xf>
    <xf numFmtId="0" fontId="66" fillId="0" borderId="6" xfId="6" applyFont="1" applyBorder="1" applyAlignment="1">
      <alignment horizontal="center" vertical="center" shrinkToFit="1"/>
    </xf>
    <xf numFmtId="0" fontId="86" fillId="0" borderId="6" xfId="6" applyFont="1" applyBorder="1" applyAlignment="1">
      <alignment horizontal="center" vertical="center" textRotation="255"/>
    </xf>
    <xf numFmtId="0" fontId="66" fillId="0" borderId="6" xfId="6" applyFont="1" applyBorder="1" applyAlignment="1">
      <alignment vertical="center" textRotation="255"/>
    </xf>
    <xf numFmtId="0" fontId="66" fillId="0" borderId="6" xfId="6" applyFont="1" applyBorder="1" applyAlignment="1">
      <alignment vertical="center"/>
    </xf>
    <xf numFmtId="0" fontId="66" fillId="0" borderId="6" xfId="6" applyFont="1" applyBorder="1" applyAlignment="1">
      <alignment vertical="center" shrinkToFit="1"/>
    </xf>
    <xf numFmtId="189" fontId="92" fillId="0" borderId="11" xfId="6" applyNumberFormat="1" applyFont="1" applyBorder="1" applyAlignment="1">
      <alignment vertical="center" shrinkToFit="1"/>
    </xf>
    <xf numFmtId="189" fontId="112" fillId="0" borderId="6" xfId="2" applyNumberFormat="1" applyFont="1" applyBorder="1" applyAlignment="1">
      <alignment vertical="center" shrinkToFit="1"/>
    </xf>
    <xf numFmtId="176" fontId="49" fillId="0" borderId="0" xfId="0" applyNumberFormat="1" applyFont="1" applyAlignment="1">
      <alignment horizontal="center" vertical="center"/>
    </xf>
    <xf numFmtId="176" fontId="113" fillId="0" borderId="0" xfId="0" applyNumberFormat="1" applyFont="1" applyBorder="1">
      <alignment vertical="center"/>
    </xf>
    <xf numFmtId="0" fontId="113" fillId="0" borderId="0" xfId="0" applyFont="1" applyBorder="1">
      <alignment vertical="center"/>
    </xf>
    <xf numFmtId="176" fontId="113" fillId="0" borderId="0" xfId="0" applyNumberFormat="1" applyFont="1" applyBorder="1" applyAlignment="1">
      <alignment vertical="center"/>
    </xf>
    <xf numFmtId="176" fontId="113" fillId="0" borderId="6" xfId="0" applyNumberFormat="1" applyFont="1" applyBorder="1" applyAlignment="1">
      <alignment horizontal="center" vertical="center"/>
    </xf>
    <xf numFmtId="176" fontId="113" fillId="0" borderId="6" xfId="0" applyNumberFormat="1" applyFont="1" applyBorder="1" applyAlignment="1">
      <alignment horizontal="center" vertical="center" wrapText="1"/>
    </xf>
    <xf numFmtId="176" fontId="113" fillId="0" borderId="1" xfId="0" applyNumberFormat="1" applyFont="1" applyBorder="1">
      <alignment vertical="center"/>
    </xf>
    <xf numFmtId="0" fontId="113" fillId="0" borderId="1" xfId="0" applyFont="1" applyBorder="1">
      <alignment vertical="center"/>
    </xf>
    <xf numFmtId="0" fontId="113" fillId="0" borderId="1" xfId="0" applyFont="1" applyBorder="1" applyAlignment="1">
      <alignment vertical="center"/>
    </xf>
    <xf numFmtId="0" fontId="113" fillId="0" borderId="1" xfId="0" applyFont="1" applyBorder="1" applyAlignment="1">
      <alignment horizontal="center" vertical="center"/>
    </xf>
    <xf numFmtId="176" fontId="113" fillId="0" borderId="0" xfId="0" applyNumberFormat="1" applyFont="1" applyBorder="1" applyAlignment="1">
      <alignment vertical="center" wrapText="1"/>
    </xf>
    <xf numFmtId="176" fontId="49" fillId="0" borderId="0" xfId="0" applyNumberFormat="1" applyFont="1" applyBorder="1" applyAlignment="1">
      <alignment vertical="center" wrapText="1"/>
    </xf>
    <xf numFmtId="0" fontId="49" fillId="0" borderId="0" xfId="0" applyFont="1" applyAlignment="1">
      <alignment vertical="center"/>
    </xf>
    <xf numFmtId="0" fontId="113" fillId="0" borderId="0" xfId="0" applyFont="1" applyBorder="1" applyAlignment="1">
      <alignment vertical="center" wrapText="1"/>
    </xf>
    <xf numFmtId="176" fontId="113" fillId="0" borderId="0" xfId="0" applyNumberFormat="1" applyFont="1" applyBorder="1" applyAlignment="1">
      <alignment horizontal="right" vertical="center"/>
    </xf>
    <xf numFmtId="176" fontId="113" fillId="0" borderId="1" xfId="0" applyNumberFormat="1" applyFont="1" applyBorder="1" applyAlignment="1">
      <alignment vertical="center" wrapText="1"/>
    </xf>
    <xf numFmtId="0" fontId="69" fillId="0" borderId="16" xfId="0" applyFont="1" applyBorder="1" applyAlignment="1">
      <alignment horizontal="center" vertical="center"/>
    </xf>
    <xf numFmtId="0" fontId="69" fillId="0" borderId="1" xfId="0" applyFont="1" applyBorder="1" applyAlignment="1">
      <alignment horizontal="center" vertical="center"/>
    </xf>
    <xf numFmtId="0" fontId="69" fillId="0" borderId="2" xfId="0" applyFont="1" applyBorder="1" applyAlignment="1">
      <alignment horizontal="center" vertical="center"/>
    </xf>
    <xf numFmtId="0" fontId="69" fillId="0" borderId="13" xfId="0" applyFont="1" applyBorder="1" applyAlignment="1">
      <alignment horizontal="center" vertical="center"/>
    </xf>
    <xf numFmtId="0" fontId="69" fillId="0" borderId="4" xfId="0" applyFont="1" applyBorder="1" applyAlignment="1">
      <alignment horizontal="center" vertical="center"/>
    </xf>
    <xf numFmtId="0" fontId="69" fillId="0" borderId="5" xfId="0" applyFont="1" applyBorder="1" applyAlignment="1">
      <alignment horizontal="center" vertical="center"/>
    </xf>
    <xf numFmtId="0" fontId="51" fillId="0" borderId="0" xfId="0" applyFont="1" applyAlignment="1">
      <alignment horizontal="center" vertical="center"/>
    </xf>
    <xf numFmtId="0" fontId="49" fillId="0" borderId="16" xfId="0" applyFont="1" applyBorder="1" applyAlignment="1">
      <alignment horizontal="left" vertical="center" wrapText="1" indent="1"/>
    </xf>
    <xf numFmtId="0" fontId="49" fillId="0" borderId="1" xfId="0" applyFont="1" applyBorder="1" applyAlignment="1">
      <alignment horizontal="left" vertical="center" wrapText="1" indent="1"/>
    </xf>
    <xf numFmtId="0" fontId="49" fillId="0" borderId="2" xfId="0" applyFont="1" applyBorder="1" applyAlignment="1">
      <alignment horizontal="left" vertical="center" wrapText="1" indent="1"/>
    </xf>
    <xf numFmtId="0" fontId="49" fillId="0" borderId="12" xfId="0" applyFont="1" applyBorder="1" applyAlignment="1">
      <alignment horizontal="left" vertical="center" wrapText="1" indent="1"/>
    </xf>
    <xf numFmtId="0" fontId="49" fillId="0" borderId="0" xfId="0" applyFont="1" applyBorder="1" applyAlignment="1">
      <alignment horizontal="left" vertical="center" wrapText="1" indent="1"/>
    </xf>
    <xf numFmtId="0" fontId="49" fillId="0" borderId="3" xfId="0" applyFont="1" applyBorder="1" applyAlignment="1">
      <alignment horizontal="left" vertical="center" wrapText="1" indent="1"/>
    </xf>
    <xf numFmtId="0" fontId="49" fillId="0" borderId="13" xfId="0" applyFont="1" applyBorder="1" applyAlignment="1">
      <alignment horizontal="left" vertical="center" wrapText="1" indent="1"/>
    </xf>
    <xf numFmtId="0" fontId="49" fillId="0" borderId="4" xfId="0" applyFont="1" applyBorder="1" applyAlignment="1">
      <alignment horizontal="left" vertical="center" wrapText="1" indent="1"/>
    </xf>
    <xf numFmtId="0" fontId="49" fillId="0" borderId="5" xfId="0" applyFont="1" applyBorder="1" applyAlignment="1">
      <alignment horizontal="left" vertical="center" wrapText="1" indent="1"/>
    </xf>
    <xf numFmtId="176" fontId="49" fillId="0" borderId="0" xfId="0" applyNumberFormat="1" applyFont="1" applyAlignment="1">
      <alignment horizontal="left" vertical="center" wrapText="1"/>
    </xf>
    <xf numFmtId="0" fontId="13" fillId="0" borderId="0" xfId="0" applyFont="1" applyAlignment="1">
      <alignment horizontal="center" vertical="center" wrapText="1"/>
    </xf>
    <xf numFmtId="0" fontId="49" fillId="0" borderId="0" xfId="0" applyFont="1" applyAlignment="1">
      <alignment horizontal="left" vertical="center"/>
    </xf>
    <xf numFmtId="0" fontId="63" fillId="0" borderId="0" xfId="0" applyFont="1" applyAlignment="1">
      <alignment horizontal="center" vertical="center"/>
    </xf>
    <xf numFmtId="0" fontId="64" fillId="0" borderId="0" xfId="0" applyFont="1" applyAlignment="1">
      <alignment horizontal="left" vertical="center"/>
    </xf>
    <xf numFmtId="176" fontId="52" fillId="0" borderId="0" xfId="0" applyNumberFormat="1" applyFont="1" applyAlignment="1">
      <alignment horizontal="left" vertical="center" wrapText="1"/>
    </xf>
    <xf numFmtId="176" fontId="70" fillId="0" borderId="0" xfId="0" applyNumberFormat="1" applyFont="1" applyAlignment="1">
      <alignment horizontal="left" vertical="center" wrapText="1"/>
    </xf>
    <xf numFmtId="0" fontId="52" fillId="0" borderId="0" xfId="0" applyFont="1" applyAlignment="1">
      <alignment horizontal="left" vertical="center" shrinkToFit="1"/>
    </xf>
    <xf numFmtId="0" fontId="52" fillId="0" borderId="0" xfId="0" applyFont="1" applyAlignment="1">
      <alignment horizontal="left" vertical="center" wrapText="1"/>
    </xf>
    <xf numFmtId="0" fontId="29" fillId="0" borderId="0" xfId="3" applyFont="1" applyBorder="1" applyAlignment="1">
      <alignment horizontal="center" vertical="center"/>
    </xf>
    <xf numFmtId="0" fontId="15" fillId="0" borderId="0" xfId="3" applyBorder="1" applyAlignment="1">
      <alignment horizontal="center" vertical="center"/>
    </xf>
    <xf numFmtId="0" fontId="30" fillId="0" borderId="0" xfId="3" applyFont="1" applyBorder="1" applyAlignment="1">
      <alignment horizontal="center" vertical="center"/>
    </xf>
    <xf numFmtId="0" fontId="15" fillId="0" borderId="0" xfId="3" applyBorder="1" applyAlignment="1">
      <alignment vertical="center"/>
    </xf>
    <xf numFmtId="0" fontId="8" fillId="0" borderId="0" xfId="4" applyFont="1" applyFill="1" applyBorder="1" applyAlignment="1">
      <alignment vertical="center" shrinkToFit="1"/>
    </xf>
    <xf numFmtId="0" fontId="29" fillId="0" borderId="11" xfId="3" applyFont="1" applyBorder="1" applyAlignment="1">
      <alignment horizontal="center" vertical="center"/>
    </xf>
    <xf numFmtId="0" fontId="29" fillId="0" borderId="7" xfId="3" applyFont="1" applyBorder="1" applyAlignment="1">
      <alignment horizontal="center" vertical="center"/>
    </xf>
    <xf numFmtId="0" fontId="15" fillId="0" borderId="7" xfId="3" applyBorder="1" applyAlignment="1">
      <alignment horizontal="center" vertical="center"/>
    </xf>
    <xf numFmtId="0" fontId="15" fillId="0" borderId="10" xfId="3" applyBorder="1" applyAlignment="1">
      <alignment vertical="center"/>
    </xf>
    <xf numFmtId="0" fontId="8" fillId="2" borderId="0" xfId="4" applyFont="1" applyFill="1" applyBorder="1" applyAlignment="1">
      <alignment vertical="center" shrinkToFit="1"/>
    </xf>
    <xf numFmtId="0" fontId="15" fillId="2" borderId="0" xfId="3" applyFill="1" applyBorder="1" applyAlignment="1">
      <alignment vertical="center"/>
    </xf>
    <xf numFmtId="0" fontId="29" fillId="2" borderId="11" xfId="3" applyFont="1" applyFill="1" applyBorder="1" applyAlignment="1">
      <alignment horizontal="center" vertical="center"/>
    </xf>
    <xf numFmtId="0" fontId="29" fillId="2" borderId="7" xfId="3" applyFont="1" applyFill="1" applyBorder="1" applyAlignment="1">
      <alignment horizontal="center" vertical="center"/>
    </xf>
    <xf numFmtId="0" fontId="15" fillId="2" borderId="7" xfId="3" applyFill="1" applyBorder="1" applyAlignment="1">
      <alignment horizontal="center" vertical="center"/>
    </xf>
    <xf numFmtId="0" fontId="15" fillId="2" borderId="10" xfId="3" applyFill="1" applyBorder="1" applyAlignment="1">
      <alignment vertical="center"/>
    </xf>
    <xf numFmtId="0" fontId="30" fillId="2" borderId="13" xfId="3" applyFont="1" applyFill="1" applyBorder="1" applyAlignment="1">
      <alignment horizontal="center" vertical="center"/>
    </xf>
    <xf numFmtId="0" fontId="15" fillId="2" borderId="4" xfId="3" applyFill="1" applyBorder="1" applyAlignment="1">
      <alignment horizontal="center" vertical="center"/>
    </xf>
    <xf numFmtId="0" fontId="15" fillId="2" borderId="5" xfId="3" applyFill="1" applyBorder="1" applyAlignment="1">
      <alignment horizontal="center" vertical="center"/>
    </xf>
    <xf numFmtId="14" fontId="15" fillId="2" borderId="11" xfId="3" applyNumberFormat="1" applyFill="1" applyBorder="1" applyAlignment="1">
      <alignment horizontal="center" vertical="center"/>
    </xf>
    <xf numFmtId="0" fontId="15" fillId="2" borderId="10" xfId="3" applyNumberFormat="1" applyFill="1" applyBorder="1" applyAlignment="1">
      <alignment vertical="center"/>
    </xf>
    <xf numFmtId="0" fontId="15" fillId="0" borderId="0" xfId="3" applyAlignment="1">
      <alignment vertical="center"/>
    </xf>
    <xf numFmtId="176" fontId="49" fillId="0" borderId="0" xfId="0" applyNumberFormat="1" applyFont="1" applyAlignment="1">
      <alignment horizontal="distributed" vertical="center"/>
    </xf>
    <xf numFmtId="176" fontId="49" fillId="0" borderId="0" xfId="0" applyNumberFormat="1" applyFont="1" applyAlignment="1">
      <alignment horizontal="center" vertical="center"/>
    </xf>
    <xf numFmtId="0" fontId="49" fillId="0" borderId="4" xfId="0" applyFont="1" applyBorder="1" applyAlignment="1">
      <alignment horizontal="left" vertical="center"/>
    </xf>
    <xf numFmtId="176" fontId="49" fillId="0" borderId="0" xfId="0" applyNumberFormat="1" applyFont="1" applyAlignment="1">
      <alignment horizontal="left" vertical="center"/>
    </xf>
    <xf numFmtId="0" fontId="68" fillId="0" borderId="0" xfId="0" applyFont="1" applyAlignment="1">
      <alignment horizontal="center" vertical="center"/>
    </xf>
    <xf numFmtId="176" fontId="63" fillId="0" borderId="0" xfId="0" applyNumberFormat="1" applyFont="1" applyAlignment="1">
      <alignment horizontal="center" vertical="center"/>
    </xf>
    <xf numFmtId="176" fontId="49" fillId="0" borderId="0" xfId="0" applyNumberFormat="1" applyFont="1" applyAlignment="1">
      <alignment horizontal="left" wrapText="1"/>
    </xf>
    <xf numFmtId="176" fontId="49" fillId="0" borderId="0" xfId="0" applyNumberFormat="1" applyFont="1" applyAlignment="1">
      <alignment horizontal="left" vertical="top" wrapText="1"/>
    </xf>
    <xf numFmtId="176" fontId="65" fillId="0" borderId="0" xfId="0" applyNumberFormat="1" applyFont="1" applyAlignment="1">
      <alignment horizontal="center" vertical="center"/>
    </xf>
    <xf numFmtId="176" fontId="49" fillId="0" borderId="0" xfId="0" applyNumberFormat="1" applyFont="1" applyAlignment="1">
      <alignment horizontal="right" vertical="center"/>
    </xf>
    <xf numFmtId="0" fontId="68" fillId="0" borderId="0" xfId="0" applyFont="1" applyAlignment="1">
      <alignment horizontal="left" vertical="center"/>
    </xf>
    <xf numFmtId="176" fontId="49" fillId="0" borderId="6" xfId="0" applyNumberFormat="1" applyFont="1" applyBorder="1" applyAlignment="1">
      <alignment horizontal="center" vertical="center" wrapText="1"/>
    </xf>
    <xf numFmtId="0" fontId="49" fillId="0" borderId="6" xfId="0" applyFont="1" applyBorder="1" applyAlignment="1">
      <alignment horizontal="center" vertical="center"/>
    </xf>
    <xf numFmtId="176" fontId="68" fillId="0" borderId="6" xfId="0" applyNumberFormat="1" applyFont="1" applyBorder="1" applyAlignment="1">
      <alignment horizontal="center" vertical="center" wrapText="1"/>
    </xf>
    <xf numFmtId="0" fontId="68" fillId="0" borderId="6" xfId="0" applyFont="1" applyBorder="1" applyAlignment="1">
      <alignment horizontal="center" vertical="center"/>
    </xf>
    <xf numFmtId="58" fontId="38" fillId="0" borderId="0" xfId="0" applyNumberFormat="1" applyFont="1" applyAlignment="1">
      <alignment horizontal="left" vertical="center" wrapText="1"/>
    </xf>
    <xf numFmtId="0" fontId="38" fillId="0" borderId="0" xfId="0" applyNumberFormat="1" applyFont="1" applyAlignment="1">
      <alignment horizontal="left" vertical="center" wrapText="1"/>
    </xf>
    <xf numFmtId="176" fontId="51" fillId="0" borderId="0" xfId="0" applyNumberFormat="1" applyFont="1" applyAlignment="1">
      <alignment horizontal="left" vertical="center" wrapText="1"/>
    </xf>
    <xf numFmtId="176" fontId="50" fillId="0" borderId="0" xfId="0" applyNumberFormat="1" applyFont="1" applyAlignment="1">
      <alignment horizontal="right" vertical="center" wrapText="1"/>
    </xf>
    <xf numFmtId="176" fontId="65" fillId="0" borderId="0" xfId="0" applyNumberFormat="1" applyFont="1" applyAlignment="1">
      <alignment horizontal="center" vertical="center" wrapText="1"/>
    </xf>
    <xf numFmtId="0" fontId="71" fillId="0" borderId="0" xfId="0" applyFont="1" applyBorder="1" applyAlignment="1">
      <alignment horizontal="left" vertical="center" wrapText="1"/>
    </xf>
    <xf numFmtId="176" fontId="50" fillId="0" borderId="11" xfId="0" applyNumberFormat="1" applyFont="1" applyBorder="1" applyAlignment="1">
      <alignment horizontal="right" vertical="center" wrapText="1"/>
    </xf>
    <xf numFmtId="176" fontId="50" fillId="0" borderId="7" xfId="0" applyNumberFormat="1" applyFont="1" applyBorder="1" applyAlignment="1">
      <alignment horizontal="right" vertical="center" wrapText="1"/>
    </xf>
    <xf numFmtId="176" fontId="50" fillId="0" borderId="10" xfId="0" applyNumberFormat="1" applyFont="1" applyBorder="1" applyAlignment="1">
      <alignment horizontal="right" vertical="center" wrapText="1"/>
    </xf>
    <xf numFmtId="0" fontId="50" fillId="0" borderId="6" xfId="0" applyFont="1" applyBorder="1" applyAlignment="1">
      <alignment horizontal="center" vertical="center"/>
    </xf>
    <xf numFmtId="0" fontId="50" fillId="0" borderId="14" xfId="0" applyFont="1" applyBorder="1" applyAlignment="1">
      <alignment horizontal="center" vertical="center"/>
    </xf>
    <xf numFmtId="176" fontId="50" fillId="0" borderId="6" xfId="0" applyNumberFormat="1" applyFont="1" applyBorder="1" applyAlignment="1">
      <alignment horizontal="left" vertical="center" wrapText="1"/>
    </xf>
    <xf numFmtId="176" fontId="14" fillId="0" borderId="0" xfId="0" applyNumberFormat="1" applyFont="1" applyAlignment="1">
      <alignment horizontal="left" vertical="center"/>
    </xf>
    <xf numFmtId="176" fontId="50" fillId="0" borderId="0" xfId="0" applyNumberFormat="1" applyFont="1" applyAlignment="1">
      <alignment horizontal="left" vertical="center"/>
    </xf>
    <xf numFmtId="176" fontId="51" fillId="0" borderId="0" xfId="0" applyNumberFormat="1" applyFont="1" applyAlignment="1">
      <alignment horizontal="center" vertical="center"/>
    </xf>
    <xf numFmtId="176" fontId="50" fillId="0" borderId="6" xfId="0" applyNumberFormat="1" applyFont="1" applyBorder="1" applyAlignment="1">
      <alignment horizontal="center" vertical="center" wrapText="1"/>
    </xf>
    <xf numFmtId="176" fontId="50" fillId="0" borderId="6" xfId="0" applyNumberFormat="1" applyFont="1" applyBorder="1" applyAlignment="1">
      <alignment horizontal="center" vertical="center"/>
    </xf>
    <xf numFmtId="176" fontId="72" fillId="0" borderId="6" xfId="0" applyNumberFormat="1" applyFont="1" applyBorder="1" applyAlignment="1">
      <alignment horizontal="left" vertical="center" wrapText="1"/>
    </xf>
    <xf numFmtId="0" fontId="72" fillId="0" borderId="6" xfId="0" applyFont="1" applyBorder="1" applyAlignment="1">
      <alignment horizontal="center" vertical="center"/>
    </xf>
    <xf numFmtId="0" fontId="72" fillId="0" borderId="14" xfId="0" applyFont="1" applyBorder="1" applyAlignment="1">
      <alignment horizontal="center" vertical="center"/>
    </xf>
    <xf numFmtId="0" fontId="73" fillId="0" borderId="0" xfId="0" applyFont="1" applyAlignment="1">
      <alignment horizontal="center" vertical="center"/>
    </xf>
    <xf numFmtId="176" fontId="58" fillId="0" borderId="0" xfId="0" applyNumberFormat="1" applyFont="1" applyBorder="1" applyAlignment="1">
      <alignment horizontal="center" vertical="center" wrapText="1"/>
    </xf>
    <xf numFmtId="176" fontId="58" fillId="0" borderId="0" xfId="0" applyNumberFormat="1" applyFont="1" applyAlignment="1">
      <alignment horizontal="center" vertical="center" wrapText="1"/>
    </xf>
    <xf numFmtId="176" fontId="13" fillId="0" borderId="0" xfId="0" applyNumberFormat="1" applyFont="1" applyAlignment="1">
      <alignment horizontal="left" vertical="center" wrapText="1"/>
    </xf>
    <xf numFmtId="176" fontId="63" fillId="0" borderId="0" xfId="0" applyNumberFormat="1" applyFont="1" applyAlignment="1">
      <alignment horizontal="left" vertical="center" wrapText="1"/>
    </xf>
    <xf numFmtId="0" fontId="68" fillId="0" borderId="4" xfId="0" applyFont="1" applyBorder="1" applyAlignment="1">
      <alignment horizontal="center" vertical="center"/>
    </xf>
    <xf numFmtId="0" fontId="68" fillId="0" borderId="7" xfId="0" applyFont="1" applyBorder="1" applyAlignment="1">
      <alignment horizontal="center" vertical="center"/>
    </xf>
    <xf numFmtId="0" fontId="49" fillId="0" borderId="7" xfId="0" applyFont="1" applyBorder="1" applyAlignment="1">
      <alignment horizontal="center" vertical="center"/>
    </xf>
    <xf numFmtId="0" fontId="68" fillId="0" borderId="1" xfId="0" applyFont="1" applyBorder="1" applyAlignment="1">
      <alignment horizontal="center" vertical="center"/>
    </xf>
    <xf numFmtId="176" fontId="52" fillId="0" borderId="0" xfId="0" applyNumberFormat="1" applyFont="1" applyAlignment="1">
      <alignment horizontal="distributed" vertical="center" wrapText="1"/>
    </xf>
    <xf numFmtId="176" fontId="66" fillId="0" borderId="0" xfId="0" applyNumberFormat="1" applyFont="1" applyAlignment="1">
      <alignment horizontal="distributed" vertical="center"/>
    </xf>
    <xf numFmtId="176" fontId="52" fillId="0" borderId="0" xfId="0" applyNumberFormat="1" applyFont="1" applyAlignment="1">
      <alignment horizontal="distributed" vertical="center"/>
    </xf>
    <xf numFmtId="0" fontId="49" fillId="0" borderId="4" xfId="0" applyFont="1" applyBorder="1" applyAlignment="1">
      <alignment horizontal="center" vertical="center"/>
    </xf>
    <xf numFmtId="176" fontId="52" fillId="0" borderId="0" xfId="0" applyNumberFormat="1" applyFont="1" applyAlignment="1">
      <alignment horizontal="distributed" vertical="center" shrinkToFit="1"/>
    </xf>
    <xf numFmtId="176" fontId="49" fillId="0" borderId="4" xfId="0" applyNumberFormat="1" applyFont="1" applyBorder="1" applyAlignment="1">
      <alignment horizontal="center" vertical="center"/>
    </xf>
    <xf numFmtId="176" fontId="49" fillId="0" borderId="0" xfId="0" applyNumberFormat="1" applyFont="1" applyAlignment="1">
      <alignment horizontal="distributed" vertical="center" wrapText="1"/>
    </xf>
    <xf numFmtId="0" fontId="34" fillId="0" borderId="0" xfId="0" applyFont="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left" vertical="center" indent="1"/>
    </xf>
    <xf numFmtId="176" fontId="113" fillId="0" borderId="0" xfId="0" applyNumberFormat="1" applyFont="1" applyBorder="1" applyAlignment="1">
      <alignment horizontal="right" vertical="center"/>
    </xf>
    <xf numFmtId="0" fontId="116" fillId="0" borderId="0" xfId="0" applyFont="1" applyBorder="1" applyAlignment="1">
      <alignment horizontal="right" vertical="center"/>
    </xf>
    <xf numFmtId="176" fontId="113" fillId="0" borderId="0" xfId="0" applyNumberFormat="1" applyFont="1" applyBorder="1" applyAlignment="1">
      <alignment horizontal="center" vertical="center"/>
    </xf>
    <xf numFmtId="176" fontId="117" fillId="0" borderId="11" xfId="0" applyNumberFormat="1" applyFont="1" applyBorder="1" applyAlignment="1">
      <alignment horizontal="left" vertical="center"/>
    </xf>
    <xf numFmtId="176" fontId="117" fillId="0" borderId="7" xfId="0" applyNumberFormat="1" applyFont="1" applyBorder="1" applyAlignment="1">
      <alignment horizontal="left" vertical="center"/>
    </xf>
    <xf numFmtId="176" fontId="117" fillId="0" borderId="10" xfId="0" applyNumberFormat="1" applyFont="1" applyBorder="1" applyAlignment="1">
      <alignment horizontal="left" vertical="center"/>
    </xf>
    <xf numFmtId="176" fontId="117" fillId="0" borderId="0" xfId="0" applyNumberFormat="1" applyFont="1" applyBorder="1" applyAlignment="1">
      <alignment horizontal="center" vertical="center"/>
    </xf>
    <xf numFmtId="176" fontId="113" fillId="0" borderId="0" xfId="0" applyNumberFormat="1" applyFont="1" applyBorder="1" applyAlignment="1">
      <alignment horizontal="left" vertical="center" wrapText="1"/>
    </xf>
    <xf numFmtId="176" fontId="113" fillId="0" borderId="4" xfId="0" applyNumberFormat="1" applyFont="1" applyBorder="1" applyAlignment="1">
      <alignment horizontal="left" vertical="center" wrapText="1"/>
    </xf>
    <xf numFmtId="176" fontId="113" fillId="0" borderId="11" xfId="0" applyNumberFormat="1" applyFont="1" applyBorder="1" applyAlignment="1">
      <alignment horizontal="distributed" vertical="center"/>
    </xf>
    <xf numFmtId="176" fontId="113" fillId="0" borderId="7" xfId="0" applyNumberFormat="1" applyFont="1" applyBorder="1" applyAlignment="1">
      <alignment horizontal="distributed" vertical="center"/>
    </xf>
    <xf numFmtId="176" fontId="113" fillId="0" borderId="10" xfId="0" applyNumberFormat="1" applyFont="1" applyBorder="1" applyAlignment="1">
      <alignment horizontal="distributed" vertical="center"/>
    </xf>
    <xf numFmtId="176" fontId="117" fillId="0" borderId="6" xfId="0" applyNumberFormat="1" applyFont="1" applyBorder="1" applyAlignment="1">
      <alignment horizontal="left" vertical="center"/>
    </xf>
    <xf numFmtId="0" fontId="113" fillId="0" borderId="0" xfId="0" applyFont="1" applyBorder="1" applyAlignment="1">
      <alignment horizontal="center" vertical="top"/>
    </xf>
    <xf numFmtId="176" fontId="113" fillId="0" borderId="6" xfId="0" applyNumberFormat="1" applyFont="1" applyBorder="1" applyAlignment="1">
      <alignment horizontal="distributed" vertical="center"/>
    </xf>
    <xf numFmtId="0" fontId="113" fillId="0" borderId="6" xfId="0" applyFont="1" applyBorder="1" applyAlignment="1">
      <alignment horizontal="center" vertical="center"/>
    </xf>
    <xf numFmtId="0" fontId="113" fillId="0" borderId="11" xfId="0" applyFont="1" applyBorder="1" applyAlignment="1">
      <alignment horizontal="center" vertical="center"/>
    </xf>
    <xf numFmtId="0" fontId="113" fillId="0" borderId="10" xfId="0" applyFont="1" applyBorder="1" applyAlignment="1">
      <alignment horizontal="center" vertical="center"/>
    </xf>
    <xf numFmtId="176" fontId="113" fillId="0" borderId="16" xfId="0" applyNumberFormat="1" applyFont="1" applyBorder="1" applyAlignment="1">
      <alignment horizontal="center" vertical="center"/>
    </xf>
    <xf numFmtId="176" fontId="113" fillId="0" borderId="2" xfId="0" applyNumberFormat="1" applyFont="1" applyBorder="1" applyAlignment="1">
      <alignment horizontal="center" vertical="center"/>
    </xf>
    <xf numFmtId="176" fontId="113" fillId="0" borderId="13" xfId="0" applyNumberFormat="1" applyFont="1" applyBorder="1" applyAlignment="1">
      <alignment horizontal="center" vertical="center"/>
    </xf>
    <xf numFmtId="176" fontId="113" fillId="0" borderId="5" xfId="0" applyNumberFormat="1" applyFont="1" applyBorder="1" applyAlignment="1">
      <alignment horizontal="center" vertical="center"/>
    </xf>
    <xf numFmtId="176" fontId="49" fillId="0" borderId="0" xfId="0" applyNumberFormat="1" applyFont="1" applyAlignment="1">
      <alignment horizontal="center" vertical="center" wrapText="1"/>
    </xf>
    <xf numFmtId="176" fontId="120" fillId="0" borderId="0" xfId="0" applyNumberFormat="1" applyFont="1" applyBorder="1" applyAlignment="1">
      <alignment horizontal="left" vertical="center" wrapText="1"/>
    </xf>
    <xf numFmtId="176" fontId="66" fillId="0" borderId="0" xfId="0" applyNumberFormat="1" applyFont="1" applyBorder="1" applyAlignment="1">
      <alignment horizontal="left" vertical="center" wrapText="1"/>
    </xf>
    <xf numFmtId="0" fontId="49" fillId="0" borderId="11" xfId="0" applyFont="1" applyBorder="1" applyAlignment="1">
      <alignment horizontal="center" vertical="center"/>
    </xf>
    <xf numFmtId="0" fontId="0" fillId="0" borderId="7" xfId="0" applyBorder="1">
      <alignment vertical="center"/>
    </xf>
    <xf numFmtId="0" fontId="0" fillId="0" borderId="10" xfId="0" applyBorder="1">
      <alignment vertical="center"/>
    </xf>
    <xf numFmtId="0" fontId="49" fillId="0" borderId="10" xfId="0" applyFont="1" applyBorder="1" applyAlignment="1">
      <alignment horizontal="center" vertical="center"/>
    </xf>
    <xf numFmtId="176" fontId="68" fillId="0" borderId="16" xfId="0" applyNumberFormat="1" applyFont="1" applyBorder="1" applyAlignment="1">
      <alignment horizontal="left" vertical="center"/>
    </xf>
    <xf numFmtId="176" fontId="68" fillId="0" borderId="1" xfId="0" applyNumberFormat="1" applyFont="1" applyBorder="1" applyAlignment="1">
      <alignment horizontal="left" vertical="center"/>
    </xf>
    <xf numFmtId="176" fontId="68" fillId="0" borderId="2" xfId="0" applyNumberFormat="1" applyFont="1" applyBorder="1" applyAlignment="1">
      <alignment horizontal="left" vertical="center"/>
    </xf>
    <xf numFmtId="176" fontId="68" fillId="0" borderId="13" xfId="0" applyNumberFormat="1" applyFont="1" applyBorder="1" applyAlignment="1">
      <alignment horizontal="left" vertical="center"/>
    </xf>
    <xf numFmtId="176" fontId="68" fillId="0" borderId="4" xfId="0" applyNumberFormat="1" applyFont="1" applyBorder="1" applyAlignment="1">
      <alignment horizontal="left" vertical="center"/>
    </xf>
    <xf numFmtId="176" fontId="68" fillId="0" borderId="5" xfId="0" applyNumberFormat="1" applyFont="1" applyBorder="1" applyAlignment="1">
      <alignment horizontal="left"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49" fillId="0" borderId="16" xfId="0" applyFont="1" applyBorder="1" applyAlignment="1">
      <alignment horizontal="right"/>
    </xf>
    <xf numFmtId="0" fontId="49" fillId="0" borderId="2" xfId="0" applyFont="1" applyBorder="1" applyAlignment="1">
      <alignment horizontal="right"/>
    </xf>
    <xf numFmtId="0" fontId="49" fillId="0" borderId="13" xfId="0" applyFont="1" applyBorder="1" applyAlignment="1">
      <alignment horizontal="right"/>
    </xf>
    <xf numFmtId="0" fontId="49" fillId="0" borderId="5" xfId="0" applyFont="1" applyBorder="1" applyAlignment="1">
      <alignment horizontal="right"/>
    </xf>
    <xf numFmtId="0" fontId="0" fillId="0" borderId="2" xfId="0" applyBorder="1">
      <alignment vertical="center"/>
    </xf>
    <xf numFmtId="0" fontId="0" fillId="0" borderId="13" xfId="0" applyBorder="1">
      <alignment vertical="center"/>
    </xf>
    <xf numFmtId="0" fontId="0" fillId="0" borderId="5" xfId="0" applyBorder="1">
      <alignment vertical="center"/>
    </xf>
    <xf numFmtId="176" fontId="49" fillId="0" borderId="6" xfId="0" applyNumberFormat="1"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121" fillId="0" borderId="6" xfId="0" applyFont="1" applyBorder="1" applyAlignment="1">
      <alignment horizontal="left" vertical="center"/>
    </xf>
    <xf numFmtId="176" fontId="113" fillId="0" borderId="6" xfId="0" applyNumberFormat="1" applyFont="1" applyBorder="1" applyAlignment="1">
      <alignment horizontal="left" vertical="center" wrapText="1"/>
    </xf>
    <xf numFmtId="176" fontId="113" fillId="0" borderId="6" xfId="0" applyNumberFormat="1" applyFont="1" applyBorder="1" applyAlignment="1">
      <alignment horizontal="left" vertical="center"/>
    </xf>
    <xf numFmtId="176" fontId="68" fillId="0" borderId="0" xfId="0" applyNumberFormat="1" applyFont="1" applyAlignment="1">
      <alignment horizontal="left" vertical="center"/>
    </xf>
    <xf numFmtId="0" fontId="67" fillId="0" borderId="0" xfId="0" applyFont="1" applyAlignment="1">
      <alignment horizontal="left" vertical="top" wrapText="1"/>
    </xf>
    <xf numFmtId="176" fontId="68" fillId="0" borderId="0" xfId="0" applyNumberFormat="1" applyFont="1" applyAlignment="1">
      <alignment horizontal="center" vertical="center"/>
    </xf>
    <xf numFmtId="0" fontId="68" fillId="0" borderId="3" xfId="0" applyFont="1" applyBorder="1" applyAlignment="1">
      <alignment horizontal="center" vertical="center" textRotation="255"/>
    </xf>
    <xf numFmtId="0" fontId="68" fillId="0" borderId="0" xfId="0" applyFont="1" applyBorder="1" applyAlignment="1">
      <alignment horizontal="center" vertical="center" textRotation="255" wrapText="1"/>
    </xf>
    <xf numFmtId="0" fontId="68" fillId="0" borderId="4" xfId="0" applyFont="1" applyBorder="1" applyAlignment="1">
      <alignment horizontal="center" vertical="center" textRotation="255" wrapText="1"/>
    </xf>
    <xf numFmtId="0" fontId="68" fillId="0" borderId="12" xfId="0" applyFont="1" applyBorder="1" applyAlignment="1">
      <alignment horizontal="center" vertical="center" textRotation="255"/>
    </xf>
    <xf numFmtId="176" fontId="56" fillId="0" borderId="0" xfId="0" applyNumberFormat="1" applyFont="1" applyAlignment="1">
      <alignment horizontal="center" vertical="center"/>
    </xf>
    <xf numFmtId="0" fontId="74" fillId="0" borderId="0" xfId="0" applyFont="1" applyAlignment="1">
      <alignment horizontal="center" vertical="center"/>
    </xf>
    <xf numFmtId="0" fontId="56" fillId="0" borderId="0" xfId="0" applyFont="1" applyAlignment="1">
      <alignment horizontal="center" vertical="center"/>
    </xf>
    <xf numFmtId="0" fontId="75" fillId="0" borderId="0" xfId="0" applyFont="1" applyBorder="1" applyAlignment="1">
      <alignment horizontal="center" vertical="center" textRotation="255"/>
    </xf>
    <xf numFmtId="0" fontId="56" fillId="0" borderId="1" xfId="0" applyFont="1" applyBorder="1" applyAlignment="1">
      <alignment horizontal="center" vertical="center" textRotation="255"/>
    </xf>
    <xf numFmtId="0" fontId="56" fillId="0" borderId="0" xfId="0" applyFont="1" applyBorder="1" applyAlignment="1">
      <alignment horizontal="center" vertical="center" textRotation="255"/>
    </xf>
    <xf numFmtId="0" fontId="76" fillId="0" borderId="0" xfId="0" applyFont="1" applyBorder="1" applyAlignment="1">
      <alignment horizontal="center" vertical="center"/>
    </xf>
    <xf numFmtId="0" fontId="60" fillId="0" borderId="0" xfId="0" applyFont="1" applyBorder="1" applyAlignment="1">
      <alignment horizontal="center" vertical="center"/>
    </xf>
    <xf numFmtId="58" fontId="77" fillId="0" borderId="0" xfId="0" applyNumberFormat="1" applyFont="1" applyAlignment="1">
      <alignment horizontal="center" vertical="center"/>
    </xf>
    <xf numFmtId="0" fontId="49" fillId="0" borderId="0" xfId="0" applyFont="1" applyAlignment="1">
      <alignment horizontal="left" vertical="center" shrinkToFit="1"/>
    </xf>
    <xf numFmtId="0" fontId="86" fillId="0" borderId="6" xfId="6" applyFont="1" applyBorder="1" applyAlignment="1">
      <alignment horizontal="center" vertical="center" shrinkToFit="1"/>
    </xf>
    <xf numFmtId="0" fontId="87" fillId="0" borderId="11" xfId="6" applyFont="1" applyBorder="1" applyAlignment="1">
      <alignment horizontal="center" vertical="center" wrapText="1" shrinkToFit="1"/>
    </xf>
    <xf numFmtId="0" fontId="87" fillId="0" borderId="7" xfId="6" applyFont="1" applyBorder="1" applyAlignment="1">
      <alignment horizontal="center" vertical="center" wrapText="1" shrinkToFit="1"/>
    </xf>
    <xf numFmtId="0" fontId="87" fillId="0" borderId="10" xfId="6" applyFont="1" applyBorder="1" applyAlignment="1">
      <alignment horizontal="center" vertical="center" wrapText="1" shrinkToFit="1"/>
    </xf>
    <xf numFmtId="0" fontId="86" fillId="0" borderId="11" xfId="6" applyFont="1" applyBorder="1" applyAlignment="1">
      <alignment horizontal="center" vertical="center"/>
    </xf>
    <xf numFmtId="0" fontId="86" fillId="0" borderId="7" xfId="6" applyFont="1" applyBorder="1" applyAlignment="1">
      <alignment horizontal="center" vertical="center"/>
    </xf>
    <xf numFmtId="0" fontId="86" fillId="0" borderId="10" xfId="6" applyFont="1" applyBorder="1" applyAlignment="1">
      <alignment horizontal="center" vertical="center"/>
    </xf>
    <xf numFmtId="0" fontId="86" fillId="0" borderId="6" xfId="6" applyFont="1" applyBorder="1" applyAlignment="1">
      <alignment horizontal="center" vertical="center"/>
    </xf>
    <xf numFmtId="0" fontId="86" fillId="0" borderId="7" xfId="6" applyFont="1" applyBorder="1" applyAlignment="1">
      <alignment horizontal="center" vertical="center" shrinkToFit="1"/>
    </xf>
    <xf numFmtId="0" fontId="86" fillId="0" borderId="10" xfId="6" applyFont="1" applyBorder="1" applyAlignment="1">
      <alignment horizontal="center" vertical="center" shrinkToFit="1"/>
    </xf>
    <xf numFmtId="184" fontId="86" fillId="0" borderId="6" xfId="6" applyNumberFormat="1" applyFont="1" applyBorder="1" applyAlignment="1">
      <alignment horizontal="center" vertical="center" shrinkToFit="1"/>
    </xf>
    <xf numFmtId="178" fontId="86" fillId="0" borderId="6" xfId="6" applyNumberFormat="1" applyFont="1" applyBorder="1" applyAlignment="1">
      <alignment horizontal="center" vertical="center" shrinkToFit="1"/>
    </xf>
    <xf numFmtId="182" fontId="86" fillId="0" borderId="6" xfId="6" applyNumberFormat="1" applyFont="1" applyBorder="1" applyAlignment="1">
      <alignment horizontal="center" vertical="center" shrinkToFit="1"/>
    </xf>
    <xf numFmtId="0" fontId="92" fillId="0" borderId="6" xfId="6" applyFont="1" applyBorder="1" applyAlignment="1">
      <alignment horizontal="center" vertical="center" wrapText="1" shrinkToFit="1"/>
    </xf>
    <xf numFmtId="40" fontId="86" fillId="0" borderId="6" xfId="2" applyNumberFormat="1" applyFont="1" applyBorder="1" applyAlignment="1">
      <alignment horizontal="center" vertical="center" shrinkToFit="1"/>
    </xf>
    <xf numFmtId="0" fontId="70" fillId="0" borderId="11" xfId="6" applyFont="1" applyBorder="1" applyAlignment="1">
      <alignment horizontal="center" vertical="center"/>
    </xf>
    <xf numFmtId="0" fontId="70" fillId="0" borderId="10" xfId="6" applyFont="1" applyBorder="1" applyAlignment="1">
      <alignment horizontal="center" vertical="center"/>
    </xf>
    <xf numFmtId="40" fontId="107" fillId="0" borderId="7" xfId="2" applyNumberFormat="1" applyFont="1" applyBorder="1" applyAlignment="1">
      <alignment horizontal="center" vertical="center"/>
    </xf>
    <xf numFmtId="38" fontId="107" fillId="0" borderId="7" xfId="58" applyFont="1" applyBorder="1" applyAlignment="1">
      <alignment horizontal="center" vertical="center"/>
    </xf>
    <xf numFmtId="40" fontId="87" fillId="0" borderId="11" xfId="2" applyNumberFormat="1" applyFont="1" applyBorder="1" applyAlignment="1">
      <alignment horizontal="center" vertical="center" shrinkToFit="1"/>
    </xf>
    <xf numFmtId="40" fontId="87" fillId="0" borderId="10" xfId="2" applyNumberFormat="1" applyFont="1" applyBorder="1" applyAlignment="1">
      <alignment horizontal="center" vertical="center" shrinkToFit="1"/>
    </xf>
    <xf numFmtId="185" fontId="86" fillId="0" borderId="6" xfId="2" applyNumberFormat="1" applyFont="1" applyBorder="1" applyAlignment="1">
      <alignment horizontal="center" vertical="center" shrinkToFit="1"/>
    </xf>
    <xf numFmtId="0" fontId="70" fillId="0" borderId="19" xfId="6" applyFont="1" applyBorder="1" applyAlignment="1">
      <alignment horizontal="center" vertical="center"/>
    </xf>
    <xf numFmtId="0" fontId="47" fillId="0" borderId="16" xfId="6" applyFont="1" applyBorder="1" applyAlignment="1">
      <alignment horizontal="left" vertical="top" wrapText="1"/>
    </xf>
    <xf numFmtId="0" fontId="47" fillId="0" borderId="1" xfId="6" applyFont="1" applyBorder="1" applyAlignment="1">
      <alignment horizontal="left" vertical="top" wrapText="1"/>
    </xf>
    <xf numFmtId="0" fontId="47" fillId="0" borderId="2" xfId="6" applyFont="1" applyBorder="1" applyAlignment="1">
      <alignment horizontal="left" vertical="top" wrapText="1"/>
    </xf>
    <xf numFmtId="0" fontId="47" fillId="0" borderId="12" xfId="6" applyFont="1" applyBorder="1" applyAlignment="1">
      <alignment horizontal="left" vertical="top" wrapText="1"/>
    </xf>
    <xf numFmtId="0" fontId="47" fillId="0" borderId="0" xfId="6" applyFont="1" applyBorder="1" applyAlignment="1">
      <alignment horizontal="left" vertical="top" wrapText="1"/>
    </xf>
    <xf numFmtId="0" fontId="47" fillId="0" borderId="3" xfId="6" applyFont="1" applyBorder="1" applyAlignment="1">
      <alignment horizontal="left" vertical="top" wrapText="1"/>
    </xf>
    <xf numFmtId="0" fontId="47" fillId="0" borderId="13" xfId="6" applyFont="1" applyBorder="1" applyAlignment="1">
      <alignment horizontal="left" vertical="top" wrapText="1"/>
    </xf>
    <xf numFmtId="0" fontId="47" fillId="0" borderId="4" xfId="6" applyFont="1" applyBorder="1" applyAlignment="1">
      <alignment horizontal="left" vertical="top" wrapText="1"/>
    </xf>
    <xf numFmtId="0" fontId="47" fillId="0" borderId="5" xfId="6" applyFont="1" applyBorder="1" applyAlignment="1">
      <alignment horizontal="left" vertical="top" wrapText="1"/>
    </xf>
    <xf numFmtId="0" fontId="110" fillId="0" borderId="16" xfId="6" applyFont="1" applyBorder="1" applyAlignment="1">
      <alignment horizontal="center" vertical="center" textRotation="255" wrapText="1"/>
    </xf>
    <xf numFmtId="0" fontId="110" fillId="0" borderId="2" xfId="6" applyFont="1" applyBorder="1" applyAlignment="1">
      <alignment horizontal="center" vertical="center" textRotation="255" wrapText="1"/>
    </xf>
    <xf numFmtId="0" fontId="110" fillId="0" borderId="12" xfId="6" applyFont="1" applyBorder="1" applyAlignment="1">
      <alignment horizontal="center" vertical="center" textRotation="255" wrapText="1"/>
    </xf>
    <xf numFmtId="0" fontId="110" fillId="0" borderId="3" xfId="6" applyFont="1" applyBorder="1" applyAlignment="1">
      <alignment horizontal="center" vertical="center" textRotation="255" wrapText="1"/>
    </xf>
    <xf numFmtId="0" fontId="110" fillId="0" borderId="13" xfId="6" applyFont="1" applyBorder="1" applyAlignment="1">
      <alignment horizontal="center" vertical="center" textRotation="255" wrapText="1"/>
    </xf>
    <xf numFmtId="0" fontId="110" fillId="0" borderId="5" xfId="6" applyFont="1" applyBorder="1" applyAlignment="1">
      <alignment horizontal="center" vertical="center" textRotation="255" wrapText="1"/>
    </xf>
    <xf numFmtId="0" fontId="70" fillId="0" borderId="19" xfId="6" applyFont="1" applyBorder="1" applyAlignment="1">
      <alignment horizontal="right" vertical="center"/>
    </xf>
    <xf numFmtId="184" fontId="70" fillId="0" borderId="20" xfId="6" applyNumberFormat="1" applyFont="1" applyBorder="1" applyAlignment="1">
      <alignment horizontal="center" vertical="center"/>
    </xf>
    <xf numFmtId="184" fontId="70" fillId="0" borderId="21" xfId="6" applyNumberFormat="1" applyFont="1" applyBorder="1" applyAlignment="1">
      <alignment horizontal="center" vertical="center"/>
    </xf>
    <xf numFmtId="184" fontId="70" fillId="0" borderId="22" xfId="6" applyNumberFormat="1" applyFont="1" applyBorder="1" applyAlignment="1">
      <alignment horizontal="center" vertical="center"/>
    </xf>
    <xf numFmtId="184" fontId="70" fillId="0" borderId="13" xfId="6" applyNumberFormat="1" applyFont="1" applyBorder="1" applyAlignment="1">
      <alignment horizontal="center" vertical="center"/>
    </xf>
    <xf numFmtId="184" fontId="70" fillId="0" borderId="4" xfId="6" applyNumberFormat="1" applyFont="1" applyBorder="1" applyAlignment="1">
      <alignment horizontal="center" vertical="center"/>
    </xf>
    <xf numFmtId="184" fontId="70" fillId="0" borderId="5" xfId="6" applyNumberFormat="1" applyFont="1" applyBorder="1" applyAlignment="1">
      <alignment horizontal="center" vertical="center"/>
    </xf>
    <xf numFmtId="0" fontId="70" fillId="0" borderId="16" xfId="6" applyFont="1" applyBorder="1" applyAlignment="1">
      <alignment horizontal="center" vertical="center" textRotation="255" shrinkToFit="1"/>
    </xf>
    <xf numFmtId="0" fontId="70" fillId="0" borderId="2" xfId="6" applyFont="1" applyBorder="1" applyAlignment="1">
      <alignment horizontal="center" vertical="center" textRotation="255" shrinkToFit="1"/>
    </xf>
    <xf numFmtId="0" fontId="70" fillId="0" borderId="12" xfId="6" applyFont="1" applyBorder="1" applyAlignment="1">
      <alignment horizontal="center" vertical="center" textRotation="255" shrinkToFit="1"/>
    </xf>
    <xf numFmtId="0" fontId="70" fillId="0" borderId="3" xfId="6" applyFont="1" applyBorder="1" applyAlignment="1">
      <alignment horizontal="center" vertical="center" textRotation="255" shrinkToFit="1"/>
    </xf>
    <xf numFmtId="0" fontId="70" fillId="0" borderId="13" xfId="6" applyFont="1" applyBorder="1" applyAlignment="1">
      <alignment horizontal="center" vertical="center" textRotation="255" shrinkToFit="1"/>
    </xf>
    <xf numFmtId="0" fontId="70" fillId="0" borderId="5" xfId="6" applyFont="1" applyBorder="1" applyAlignment="1">
      <alignment horizontal="center" vertical="center" textRotation="255" shrinkToFit="1"/>
    </xf>
    <xf numFmtId="10" fontId="70" fillId="0" borderId="20" xfId="1" applyNumberFormat="1" applyFont="1" applyBorder="1" applyAlignment="1">
      <alignment horizontal="center" vertical="center"/>
    </xf>
    <xf numFmtId="10" fontId="70" fillId="0" borderId="22" xfId="1" applyNumberFormat="1" applyFont="1" applyBorder="1" applyAlignment="1">
      <alignment horizontal="center" vertical="center"/>
    </xf>
    <xf numFmtId="10" fontId="70" fillId="0" borderId="13" xfId="1" applyNumberFormat="1" applyFont="1" applyBorder="1" applyAlignment="1">
      <alignment horizontal="center" vertical="center"/>
    </xf>
    <xf numFmtId="10" fontId="70" fillId="0" borderId="5" xfId="1" applyNumberFormat="1" applyFont="1" applyBorder="1" applyAlignment="1">
      <alignment horizontal="center" vertical="center"/>
    </xf>
    <xf numFmtId="38" fontId="70" fillId="0" borderId="18" xfId="58" applyFont="1" applyBorder="1" applyAlignment="1">
      <alignment horizontal="center" vertical="center"/>
    </xf>
    <xf numFmtId="38" fontId="70" fillId="0" borderId="17" xfId="58" applyFont="1" applyBorder="1" applyAlignment="1">
      <alignment horizontal="center" vertical="center"/>
    </xf>
    <xf numFmtId="0" fontId="107" fillId="0" borderId="16" xfId="6" applyFont="1" applyBorder="1" applyAlignment="1">
      <alignment horizontal="center" vertical="center" textRotation="255" shrinkToFit="1"/>
    </xf>
    <xf numFmtId="0" fontId="107" fillId="0" borderId="2" xfId="6" applyFont="1" applyBorder="1" applyAlignment="1">
      <alignment horizontal="center" vertical="center" textRotation="255" shrinkToFit="1"/>
    </xf>
    <xf numFmtId="0" fontId="107" fillId="0" borderId="12" xfId="6" applyFont="1" applyBorder="1" applyAlignment="1">
      <alignment horizontal="center" vertical="center" textRotation="255" shrinkToFit="1"/>
    </xf>
    <xf numFmtId="0" fontId="107" fillId="0" borderId="3" xfId="6" applyFont="1" applyBorder="1" applyAlignment="1">
      <alignment horizontal="center" vertical="center" textRotation="255" shrinkToFit="1"/>
    </xf>
    <xf numFmtId="0" fontId="70" fillId="0" borderId="24" xfId="6" applyFont="1" applyBorder="1" applyAlignment="1">
      <alignment horizontal="right" vertical="center"/>
    </xf>
    <xf numFmtId="0" fontId="70" fillId="0" borderId="25" xfId="6" applyFont="1" applyBorder="1" applyAlignment="1">
      <alignment horizontal="right" vertical="center"/>
    </xf>
    <xf numFmtId="0" fontId="70" fillId="0" borderId="26" xfId="6" applyFont="1" applyBorder="1" applyAlignment="1">
      <alignment horizontal="right" vertical="center"/>
    </xf>
    <xf numFmtId="182" fontId="70" fillId="0" borderId="20" xfId="6" applyNumberFormat="1" applyFont="1" applyBorder="1" applyAlignment="1">
      <alignment horizontal="center" vertical="center" shrinkToFit="1"/>
    </xf>
    <xf numFmtId="182" fontId="70" fillId="0" borderId="22" xfId="6" applyNumberFormat="1" applyFont="1" applyBorder="1" applyAlignment="1">
      <alignment horizontal="center" vertical="center" shrinkToFit="1"/>
    </xf>
    <xf numFmtId="182" fontId="70" fillId="0" borderId="13" xfId="6" applyNumberFormat="1" applyFont="1" applyBorder="1" applyAlignment="1">
      <alignment horizontal="center" vertical="center" shrinkToFit="1"/>
    </xf>
    <xf numFmtId="182" fontId="70" fillId="0" borderId="5" xfId="6" applyNumberFormat="1" applyFont="1" applyBorder="1" applyAlignment="1">
      <alignment horizontal="center" vertical="center" shrinkToFit="1"/>
    </xf>
    <xf numFmtId="177" fontId="92" fillId="0" borderId="6" xfId="4" applyNumberFormat="1" applyFont="1" applyBorder="1" applyAlignment="1">
      <alignment horizontal="center" vertical="center" shrinkToFit="1"/>
    </xf>
    <xf numFmtId="187" fontId="92" fillId="0" borderId="6" xfId="6" applyNumberFormat="1" applyFont="1" applyBorder="1" applyAlignment="1">
      <alignment horizontal="center" vertical="center" shrinkToFit="1"/>
    </xf>
    <xf numFmtId="0" fontId="70" fillId="0" borderId="11" xfId="6" applyFont="1" applyBorder="1" applyAlignment="1">
      <alignment horizontal="center" vertical="center" wrapText="1"/>
    </xf>
    <xf numFmtId="0" fontId="70" fillId="0" borderId="10" xfId="6" applyFont="1" applyBorder="1" applyAlignment="1">
      <alignment horizontal="center" vertical="center" wrapText="1"/>
    </xf>
    <xf numFmtId="58" fontId="70" fillId="0" borderId="6" xfId="6" applyNumberFormat="1" applyFont="1" applyBorder="1" applyAlignment="1">
      <alignment horizontal="center" vertical="center"/>
    </xf>
    <xf numFmtId="0" fontId="70" fillId="0" borderId="6" xfId="6" applyFont="1" applyBorder="1" applyAlignment="1">
      <alignment horizontal="center" vertical="center"/>
    </xf>
    <xf numFmtId="0" fontId="107" fillId="0" borderId="11" xfId="6" applyFont="1" applyBorder="1" applyAlignment="1">
      <alignment horizontal="center" vertical="center"/>
    </xf>
    <xf numFmtId="0" fontId="107" fillId="0" borderId="7" xfId="6" applyFont="1" applyBorder="1" applyAlignment="1">
      <alignment horizontal="center" vertical="center"/>
    </xf>
    <xf numFmtId="0" fontId="107" fillId="0" borderId="10" xfId="6" applyFont="1" applyBorder="1" applyAlignment="1">
      <alignment horizontal="center" vertical="center"/>
    </xf>
    <xf numFmtId="0" fontId="92" fillId="0" borderId="11" xfId="6" applyFont="1" applyBorder="1" applyAlignment="1">
      <alignment horizontal="center" vertical="center" shrinkToFit="1"/>
    </xf>
    <xf numFmtId="0" fontId="92" fillId="0" borderId="10" xfId="6" applyFont="1" applyBorder="1" applyAlignment="1">
      <alignment horizontal="center" vertical="center" shrinkToFit="1"/>
    </xf>
    <xf numFmtId="184" fontId="92" fillId="0" borderId="11" xfId="6" applyNumberFormat="1" applyFont="1" applyBorder="1" applyAlignment="1">
      <alignment horizontal="center" vertical="center" shrinkToFit="1"/>
    </xf>
    <xf numFmtId="184" fontId="92" fillId="0" borderId="7" xfId="6" applyNumberFormat="1" applyFont="1" applyBorder="1" applyAlignment="1">
      <alignment horizontal="center" vertical="center" shrinkToFit="1"/>
    </xf>
    <xf numFmtId="184" fontId="92" fillId="0" borderId="10" xfId="6" applyNumberFormat="1" applyFont="1" applyBorder="1" applyAlignment="1">
      <alignment horizontal="center" vertical="center" shrinkToFit="1"/>
    </xf>
    <xf numFmtId="0" fontId="86" fillId="0" borderId="16" xfId="6" applyFont="1" applyBorder="1" applyAlignment="1">
      <alignment horizontal="center" vertical="center" wrapText="1"/>
    </xf>
    <xf numFmtId="0" fontId="86" fillId="0" borderId="1" xfId="6" applyFont="1" applyBorder="1" applyAlignment="1">
      <alignment horizontal="center" vertical="center"/>
    </xf>
    <xf numFmtId="0" fontId="86" fillId="0" borderId="2" xfId="6" applyFont="1" applyBorder="1" applyAlignment="1">
      <alignment horizontal="center" vertical="center"/>
    </xf>
    <xf numFmtId="0" fontId="86" fillId="0" borderId="12" xfId="6" applyFont="1" applyBorder="1" applyAlignment="1">
      <alignment horizontal="center" vertical="center"/>
    </xf>
    <xf numFmtId="0" fontId="86" fillId="0" borderId="0" xfId="6" applyFont="1" applyBorder="1" applyAlignment="1">
      <alignment horizontal="center" vertical="center"/>
    </xf>
    <xf numFmtId="0" fontId="86" fillId="0" borderId="3" xfId="6" applyFont="1" applyBorder="1" applyAlignment="1">
      <alignment horizontal="center" vertical="center"/>
    </xf>
    <xf numFmtId="0" fontId="86" fillId="0" borderId="13" xfId="6" applyFont="1" applyBorder="1" applyAlignment="1">
      <alignment horizontal="center" vertical="center"/>
    </xf>
    <xf numFmtId="0" fontId="86" fillId="0" borderId="4" xfId="6" applyFont="1" applyBorder="1" applyAlignment="1">
      <alignment horizontal="center" vertical="center"/>
    </xf>
    <xf numFmtId="0" fontId="86" fillId="0" borderId="5" xfId="6" applyFont="1" applyBorder="1" applyAlignment="1">
      <alignment horizontal="center" vertical="center"/>
    </xf>
    <xf numFmtId="0" fontId="107" fillId="0" borderId="6" xfId="6" applyFont="1" applyBorder="1" applyAlignment="1">
      <alignment horizontal="center" vertical="center"/>
    </xf>
    <xf numFmtId="0" fontId="87" fillId="0" borderId="16" xfId="6" applyFont="1" applyBorder="1" applyAlignment="1">
      <alignment horizontal="center" vertical="center" textRotation="255" wrapText="1"/>
    </xf>
    <xf numFmtId="0" fontId="87" fillId="0" borderId="2" xfId="6" applyFont="1" applyBorder="1" applyAlignment="1">
      <alignment horizontal="center" vertical="center" textRotation="255" wrapText="1"/>
    </xf>
    <xf numFmtId="0" fontId="87" fillId="0" borderId="12" xfId="6" applyFont="1" applyBorder="1" applyAlignment="1">
      <alignment horizontal="center" vertical="center" textRotation="255" wrapText="1"/>
    </xf>
    <xf numFmtId="0" fontId="87" fillId="0" borderId="3" xfId="6" applyFont="1" applyBorder="1" applyAlignment="1">
      <alignment horizontal="center" vertical="center" textRotation="255" wrapText="1"/>
    </xf>
    <xf numFmtId="0" fontId="87" fillId="0" borderId="13" xfId="6" applyFont="1" applyBorder="1" applyAlignment="1">
      <alignment horizontal="center" vertical="center" textRotation="255" wrapText="1"/>
    </xf>
    <xf numFmtId="0" fontId="87" fillId="0" borderId="5" xfId="6" applyFont="1" applyBorder="1" applyAlignment="1">
      <alignment horizontal="center" vertical="center" textRotation="255" wrapText="1"/>
    </xf>
    <xf numFmtId="0" fontId="70" fillId="0" borderId="7" xfId="6" applyFont="1" applyBorder="1" applyAlignment="1">
      <alignment horizontal="center" vertical="center"/>
    </xf>
    <xf numFmtId="0" fontId="92" fillId="0" borderId="6" xfId="6" applyFont="1" applyBorder="1" applyAlignment="1">
      <alignment horizontal="center" vertical="center" shrinkToFit="1"/>
    </xf>
    <xf numFmtId="177" fontId="92" fillId="0" borderId="11" xfId="6" applyNumberFormat="1" applyFont="1" applyBorder="1" applyAlignment="1">
      <alignment horizontal="center" vertical="center" shrinkToFit="1"/>
    </xf>
    <xf numFmtId="177" fontId="92" fillId="0" borderId="7" xfId="6" applyNumberFormat="1" applyFont="1" applyBorder="1" applyAlignment="1">
      <alignment horizontal="center" vertical="center" shrinkToFit="1"/>
    </xf>
    <xf numFmtId="177" fontId="92" fillId="0" borderId="10" xfId="6" applyNumberFormat="1" applyFont="1" applyBorder="1" applyAlignment="1">
      <alignment horizontal="center" vertical="center" shrinkToFit="1"/>
    </xf>
    <xf numFmtId="187" fontId="92" fillId="0" borderId="11" xfId="2" applyNumberFormat="1" applyFont="1" applyBorder="1" applyAlignment="1">
      <alignment horizontal="center" vertical="center" shrinkToFit="1"/>
    </xf>
    <xf numFmtId="187" fontId="92" fillId="0" borderId="10" xfId="2" applyNumberFormat="1" applyFont="1" applyBorder="1" applyAlignment="1">
      <alignment horizontal="center" vertical="center" shrinkToFit="1"/>
    </xf>
    <xf numFmtId="0" fontId="107" fillId="0" borderId="18" xfId="6" applyFont="1" applyBorder="1" applyAlignment="1">
      <alignment horizontal="center" vertical="center"/>
    </xf>
    <xf numFmtId="177" fontId="92" fillId="0" borderId="11" xfId="4" applyNumberFormat="1" applyFont="1" applyBorder="1" applyAlignment="1">
      <alignment horizontal="center" vertical="center" shrinkToFit="1"/>
    </xf>
    <xf numFmtId="177" fontId="92" fillId="0" borderId="10" xfId="4" applyNumberFormat="1" applyFont="1" applyBorder="1" applyAlignment="1">
      <alignment horizontal="center" vertical="center" shrinkToFit="1"/>
    </xf>
    <xf numFmtId="177" fontId="92" fillId="0" borderId="7" xfId="4" applyNumberFormat="1" applyFont="1" applyBorder="1" applyAlignment="1">
      <alignment horizontal="center" vertical="center" shrinkToFit="1"/>
    </xf>
    <xf numFmtId="0" fontId="107" fillId="0" borderId="6" xfId="6" applyFont="1" applyBorder="1" applyAlignment="1">
      <alignment horizontal="center" vertical="center" wrapText="1"/>
    </xf>
    <xf numFmtId="0" fontId="108" fillId="0" borderId="6" xfId="6" applyFont="1" applyBorder="1" applyAlignment="1">
      <alignment horizontal="center" vertical="center"/>
    </xf>
    <xf numFmtId="0" fontId="109" fillId="0" borderId="12" xfId="6" applyFont="1" applyBorder="1" applyAlignment="1">
      <alignment horizontal="center" vertical="center"/>
    </xf>
    <xf numFmtId="0" fontId="109" fillId="0" borderId="0" xfId="6" applyFont="1" applyBorder="1" applyAlignment="1">
      <alignment horizontal="center" vertical="center"/>
    </xf>
    <xf numFmtId="0" fontId="109" fillId="0" borderId="3" xfId="6" applyFont="1" applyBorder="1" applyAlignment="1">
      <alignment horizontal="center" vertical="center"/>
    </xf>
    <xf numFmtId="0" fontId="109" fillId="0" borderId="13" xfId="6" applyFont="1" applyBorder="1" applyAlignment="1">
      <alignment horizontal="center" vertical="center"/>
    </xf>
    <xf numFmtId="0" fontId="109" fillId="0" borderId="4" xfId="6" applyFont="1" applyBorder="1" applyAlignment="1">
      <alignment horizontal="center" vertical="center"/>
    </xf>
    <xf numFmtId="0" fontId="109" fillId="0" borderId="5" xfId="6" applyFont="1" applyBorder="1" applyAlignment="1">
      <alignment horizontal="center" vertical="center"/>
    </xf>
    <xf numFmtId="0" fontId="70" fillId="0" borderId="13" xfId="6" applyFont="1" applyBorder="1" applyAlignment="1">
      <alignment horizontal="center" vertical="center"/>
    </xf>
    <xf numFmtId="0" fontId="70" fillId="0" borderId="4" xfId="6" applyFont="1" applyBorder="1" applyAlignment="1">
      <alignment horizontal="center" vertical="center"/>
    </xf>
    <xf numFmtId="0" fontId="70" fillId="0" borderId="5" xfId="6" applyFont="1" applyBorder="1" applyAlignment="1">
      <alignment horizontal="center" vertical="center"/>
    </xf>
    <xf numFmtId="0" fontId="92" fillId="0" borderId="6" xfId="6" applyFont="1" applyBorder="1" applyAlignment="1">
      <alignment horizontal="center" vertical="center"/>
    </xf>
    <xf numFmtId="0" fontId="107" fillId="0" borderId="6" xfId="6" applyFont="1" applyBorder="1" applyAlignment="1">
      <alignment horizontal="center" vertical="center" textRotation="255"/>
    </xf>
    <xf numFmtId="0" fontId="86" fillId="0" borderId="11" xfId="6" applyFont="1" applyBorder="1" applyAlignment="1">
      <alignment vertical="center" shrinkToFit="1"/>
    </xf>
    <xf numFmtId="0" fontId="86" fillId="0" borderId="7" xfId="6" applyFont="1" applyBorder="1" applyAlignment="1">
      <alignment vertical="center" shrinkToFit="1"/>
    </xf>
    <xf numFmtId="0" fontId="86" fillId="0" borderId="10" xfId="6" applyFont="1" applyBorder="1" applyAlignment="1">
      <alignment vertical="center" shrinkToFit="1"/>
    </xf>
    <xf numFmtId="58" fontId="86" fillId="0" borderId="7" xfId="6" applyNumberFormat="1" applyFont="1" applyBorder="1" applyAlignment="1">
      <alignment horizontal="center" vertical="center" shrinkToFit="1"/>
    </xf>
    <xf numFmtId="58" fontId="86" fillId="0" borderId="10" xfId="6" applyNumberFormat="1" applyFont="1" applyBorder="1" applyAlignment="1">
      <alignment horizontal="center" vertical="center" shrinkToFit="1"/>
    </xf>
    <xf numFmtId="0" fontId="70" fillId="0" borderId="16" xfId="6" applyFont="1" applyBorder="1" applyAlignment="1">
      <alignment horizontal="center" vertical="center" wrapText="1"/>
    </xf>
    <xf numFmtId="0" fontId="70" fillId="0" borderId="1" xfId="6" applyFont="1" applyBorder="1" applyAlignment="1">
      <alignment horizontal="center" vertical="center" wrapText="1"/>
    </xf>
    <xf numFmtId="0" fontId="70" fillId="0" borderId="2" xfId="6" applyFont="1" applyBorder="1" applyAlignment="1">
      <alignment horizontal="center" vertical="center" wrapText="1"/>
    </xf>
    <xf numFmtId="0" fontId="70" fillId="0" borderId="12" xfId="6" applyFont="1" applyBorder="1" applyAlignment="1">
      <alignment horizontal="center" vertical="center" wrapText="1"/>
    </xf>
    <xf numFmtId="0" fontId="70" fillId="0" borderId="0" xfId="6" applyFont="1" applyBorder="1" applyAlignment="1">
      <alignment horizontal="center" vertical="center" wrapText="1"/>
    </xf>
    <xf numFmtId="0" fontId="70" fillId="0" borderId="3" xfId="6" applyFont="1" applyBorder="1" applyAlignment="1">
      <alignment horizontal="center" vertical="center" wrapText="1"/>
    </xf>
    <xf numFmtId="0" fontId="70" fillId="0" borderId="13" xfId="6" applyFont="1" applyBorder="1" applyAlignment="1">
      <alignment horizontal="center" vertical="center" wrapText="1"/>
    </xf>
    <xf numFmtId="0" fontId="70" fillId="0" borderId="4" xfId="6" applyFont="1" applyBorder="1" applyAlignment="1">
      <alignment horizontal="center" vertical="center" wrapText="1"/>
    </xf>
    <xf numFmtId="0" fontId="70" fillId="0" borderId="5" xfId="6" applyFont="1" applyBorder="1" applyAlignment="1">
      <alignment horizontal="center" vertical="center" wrapText="1"/>
    </xf>
    <xf numFmtId="0" fontId="70" fillId="0" borderId="6" xfId="6" applyFont="1" applyBorder="1" applyAlignment="1">
      <alignment horizontal="center" vertical="center" textRotation="255"/>
    </xf>
    <xf numFmtId="0" fontId="86" fillId="0" borderId="11" xfId="6" applyFont="1" applyBorder="1" applyAlignment="1">
      <alignment horizontal="right" vertical="center" shrinkToFit="1"/>
    </xf>
    <xf numFmtId="0" fontId="86" fillId="0" borderId="10" xfId="6" applyFont="1" applyBorder="1" applyAlignment="1">
      <alignment horizontal="right" vertical="center" shrinkToFit="1"/>
    </xf>
    <xf numFmtId="0" fontId="70" fillId="0" borderId="17" xfId="6" applyFont="1" applyBorder="1" applyAlignment="1">
      <alignment horizontal="center" vertical="center" textRotation="255"/>
    </xf>
    <xf numFmtId="0" fontId="70" fillId="0" borderId="23" xfId="6" applyFont="1" applyBorder="1" applyAlignment="1">
      <alignment horizontal="center" vertical="center" textRotation="255"/>
    </xf>
    <xf numFmtId="0" fontId="70" fillId="0" borderId="18" xfId="6" applyFont="1" applyBorder="1" applyAlignment="1">
      <alignment horizontal="center" vertical="center" textRotation="255"/>
    </xf>
    <xf numFmtId="58" fontId="92" fillId="0" borderId="6" xfId="6" applyNumberFormat="1" applyFont="1" applyBorder="1" applyAlignment="1">
      <alignment horizontal="center" vertical="center" shrinkToFit="1"/>
    </xf>
    <xf numFmtId="58" fontId="86" fillId="0" borderId="6" xfId="6" applyNumberFormat="1" applyFont="1" applyBorder="1" applyAlignment="1">
      <alignment horizontal="center" vertical="center" shrinkToFit="1"/>
    </xf>
    <xf numFmtId="0" fontId="70" fillId="0" borderId="17" xfId="6" applyFont="1" applyBorder="1" applyAlignment="1">
      <alignment horizontal="center" vertical="center" textRotation="255" wrapText="1"/>
    </xf>
    <xf numFmtId="0" fontId="70" fillId="0" borderId="23" xfId="6" applyFont="1" applyBorder="1" applyAlignment="1">
      <alignment horizontal="center" vertical="center" textRotation="255" wrapText="1"/>
    </xf>
    <xf numFmtId="0" fontId="70" fillId="0" borderId="18" xfId="6" applyFont="1" applyBorder="1" applyAlignment="1">
      <alignment horizontal="center" vertical="center" textRotation="255" wrapText="1"/>
    </xf>
    <xf numFmtId="0" fontId="86" fillId="0" borderId="11" xfId="6" applyFont="1" applyBorder="1" applyAlignment="1">
      <alignment horizontal="distributed" vertical="center"/>
    </xf>
    <xf numFmtId="0" fontId="47" fillId="0" borderId="7" xfId="0" applyFont="1" applyBorder="1" applyAlignment="1">
      <alignment vertical="center"/>
    </xf>
    <xf numFmtId="0" fontId="47" fillId="0" borderId="10" xfId="0" applyFont="1" applyBorder="1" applyAlignment="1">
      <alignment vertical="center"/>
    </xf>
    <xf numFmtId="38" fontId="86" fillId="0" borderId="6" xfId="2" applyFont="1" applyBorder="1" applyAlignment="1">
      <alignment horizontal="center" vertical="center" shrinkToFit="1"/>
    </xf>
    <xf numFmtId="0" fontId="70" fillId="0" borderId="16" xfId="6" applyFont="1" applyBorder="1" applyAlignment="1">
      <alignment horizontal="center" vertical="center" textRotation="255"/>
    </xf>
    <xf numFmtId="0" fontId="70" fillId="0" borderId="12" xfId="6" applyFont="1" applyBorder="1" applyAlignment="1">
      <alignment horizontal="center" vertical="center" textRotation="255"/>
    </xf>
    <xf numFmtId="0" fontId="70" fillId="0" borderId="13" xfId="6" applyFont="1" applyBorder="1" applyAlignment="1">
      <alignment horizontal="center" vertical="center" textRotation="255"/>
    </xf>
    <xf numFmtId="0" fontId="86" fillId="0" borderId="7" xfId="6" applyFont="1" applyBorder="1" applyAlignment="1">
      <alignment horizontal="distributed" vertical="center"/>
    </xf>
    <xf numFmtId="0" fontId="86" fillId="0" borderId="10" xfId="6" applyFont="1" applyBorder="1" applyAlignment="1">
      <alignment horizontal="distributed" vertical="center"/>
    </xf>
    <xf numFmtId="0" fontId="70" fillId="0" borderId="6" xfId="6" applyFont="1" applyBorder="1" applyAlignment="1">
      <alignment horizontal="center" vertical="center" textRotation="255" wrapText="1"/>
    </xf>
    <xf numFmtId="0" fontId="86" fillId="0" borderId="16" xfId="6" applyFont="1" applyBorder="1" applyAlignment="1">
      <alignment horizontal="center" vertical="center" textRotation="255" shrinkToFit="1"/>
    </xf>
    <xf numFmtId="0" fontId="86" fillId="0" borderId="2" xfId="6" applyFont="1" applyBorder="1" applyAlignment="1">
      <alignment horizontal="center" vertical="center" textRotation="255" shrinkToFit="1"/>
    </xf>
    <xf numFmtId="0" fontId="86" fillId="0" borderId="12" xfId="6" applyFont="1" applyBorder="1" applyAlignment="1">
      <alignment horizontal="center" vertical="center" textRotation="255" shrinkToFit="1"/>
    </xf>
    <xf numFmtId="0" fontId="86" fillId="0" borderId="3" xfId="6" applyFont="1" applyBorder="1" applyAlignment="1">
      <alignment horizontal="center" vertical="center" textRotation="255" shrinkToFit="1"/>
    </xf>
    <xf numFmtId="0" fontId="86" fillId="0" borderId="13" xfId="6" applyFont="1" applyBorder="1" applyAlignment="1">
      <alignment horizontal="center" vertical="center" textRotation="255" shrinkToFit="1"/>
    </xf>
    <xf numFmtId="0" fontId="86" fillId="0" borderId="5" xfId="6" applyFont="1" applyBorder="1" applyAlignment="1">
      <alignment horizontal="center" vertical="center" textRotation="255" shrinkToFit="1"/>
    </xf>
    <xf numFmtId="0" fontId="70" fillId="0" borderId="16" xfId="6" applyFont="1" applyBorder="1" applyAlignment="1">
      <alignment horizontal="center" vertical="center" textRotation="255" wrapText="1"/>
    </xf>
    <xf numFmtId="0" fontId="70" fillId="0" borderId="12" xfId="6" applyFont="1" applyBorder="1" applyAlignment="1">
      <alignment horizontal="center" vertical="center" textRotation="255" wrapText="1"/>
    </xf>
    <xf numFmtId="0" fontId="70" fillId="0" borderId="13" xfId="6" applyFont="1" applyBorder="1" applyAlignment="1">
      <alignment horizontal="center" vertical="center" textRotation="255" wrapText="1"/>
    </xf>
    <xf numFmtId="0" fontId="23" fillId="0" borderId="4" xfId="6" applyFont="1" applyBorder="1" applyAlignment="1">
      <alignment horizontal="center" vertical="top" shrinkToFit="1"/>
    </xf>
    <xf numFmtId="0" fontId="111" fillId="0" borderId="16" xfId="6" applyFont="1" applyBorder="1" applyAlignment="1">
      <alignment horizontal="center" vertical="center" shrinkToFit="1"/>
    </xf>
    <xf numFmtId="0" fontId="111" fillId="0" borderId="2" xfId="6" applyFont="1" applyBorder="1" applyAlignment="1">
      <alignment horizontal="center" vertical="center" shrinkToFit="1"/>
    </xf>
    <xf numFmtId="0" fontId="111" fillId="0" borderId="13" xfId="6" applyFont="1" applyBorder="1" applyAlignment="1">
      <alignment horizontal="center" vertical="center" shrinkToFit="1"/>
    </xf>
    <xf numFmtId="0" fontId="111" fillId="0" borderId="5" xfId="6" applyFont="1" applyBorder="1" applyAlignment="1">
      <alignment horizontal="center" vertical="center" shrinkToFit="1"/>
    </xf>
    <xf numFmtId="0" fontId="112" fillId="0" borderId="6" xfId="6" applyFont="1" applyBorder="1" applyAlignment="1">
      <alignment horizontal="center" vertical="center" shrinkToFit="1"/>
    </xf>
    <xf numFmtId="38" fontId="112" fillId="0" borderId="6" xfId="2" applyFont="1" applyBorder="1" applyAlignment="1">
      <alignment horizontal="center" vertical="center" shrinkToFit="1"/>
    </xf>
    <xf numFmtId="0" fontId="112" fillId="0" borderId="17" xfId="6" applyFont="1" applyBorder="1" applyAlignment="1">
      <alignment horizontal="center" vertical="center" shrinkToFit="1"/>
    </xf>
    <xf numFmtId="0" fontId="112" fillId="0" borderId="18" xfId="6" applyFont="1" applyBorder="1" applyAlignment="1">
      <alignment horizontal="center" vertical="center" shrinkToFit="1"/>
    </xf>
    <xf numFmtId="0" fontId="111" fillId="0" borderId="17" xfId="6" applyFont="1" applyBorder="1" applyAlignment="1">
      <alignment horizontal="center" vertical="center" textRotation="255" shrinkToFit="1"/>
    </xf>
    <xf numFmtId="0" fontId="111" fillId="0" borderId="23" xfId="6" applyFont="1" applyBorder="1" applyAlignment="1">
      <alignment horizontal="center" vertical="center" textRotation="255" shrinkToFit="1"/>
    </xf>
    <xf numFmtId="0" fontId="112" fillId="0" borderId="11" xfId="6" applyFont="1" applyBorder="1" applyAlignment="1">
      <alignment horizontal="center" vertical="center" shrinkToFit="1"/>
    </xf>
    <xf numFmtId="0" fontId="112" fillId="0" borderId="7" xfId="6" applyFont="1" applyBorder="1" applyAlignment="1">
      <alignment horizontal="center" vertical="center" shrinkToFit="1"/>
    </xf>
    <xf numFmtId="0" fontId="112" fillId="0" borderId="10" xfId="6" applyFont="1" applyBorder="1" applyAlignment="1">
      <alignment horizontal="center" vertical="center" shrinkToFit="1"/>
    </xf>
    <xf numFmtId="0" fontId="111" fillId="0" borderId="18" xfId="6" applyFont="1" applyBorder="1" applyAlignment="1">
      <alignment horizontal="center" vertical="center" textRotation="255" shrinkToFit="1"/>
    </xf>
    <xf numFmtId="0" fontId="111" fillId="0" borderId="6" xfId="6" applyFont="1" applyBorder="1" applyAlignment="1">
      <alignment horizontal="center" vertical="center" textRotation="255" shrinkToFit="1"/>
    </xf>
    <xf numFmtId="0" fontId="112" fillId="0" borderId="13" xfId="6" applyFont="1" applyBorder="1" applyAlignment="1">
      <alignment horizontal="center" vertical="center" shrinkToFit="1"/>
    </xf>
    <xf numFmtId="0" fontId="112" fillId="0" borderId="4" xfId="6" applyFont="1" applyBorder="1" applyAlignment="1">
      <alignment horizontal="center" vertical="center" shrinkToFit="1"/>
    </xf>
    <xf numFmtId="0" fontId="112" fillId="0" borderId="5" xfId="6" applyFont="1" applyBorder="1" applyAlignment="1">
      <alignment horizontal="center" vertical="center" shrinkToFit="1"/>
    </xf>
    <xf numFmtId="0" fontId="66" fillId="0" borderId="6" xfId="6" applyFont="1" applyBorder="1" applyAlignment="1">
      <alignment horizontal="center" vertical="center" shrinkToFit="1"/>
    </xf>
    <xf numFmtId="0" fontId="109" fillId="0" borderId="4" xfId="6" applyFont="1" applyBorder="1" applyAlignment="1">
      <alignment horizontal="center" vertical="top" shrinkToFit="1"/>
    </xf>
    <xf numFmtId="0" fontId="86" fillId="0" borderId="17" xfId="6" applyFont="1" applyBorder="1" applyAlignment="1">
      <alignment horizontal="center" vertical="center" textRotation="255"/>
    </xf>
    <xf numFmtId="0" fontId="86" fillId="0" borderId="18" xfId="6" applyFont="1" applyBorder="1" applyAlignment="1">
      <alignment horizontal="center" vertical="center" textRotation="255"/>
    </xf>
    <xf numFmtId="0" fontId="86" fillId="0" borderId="16" xfId="6" applyFont="1" applyBorder="1" applyAlignment="1">
      <alignment horizontal="center" vertical="center"/>
    </xf>
    <xf numFmtId="40" fontId="86" fillId="0" borderId="16" xfId="2" applyNumberFormat="1" applyFont="1" applyBorder="1" applyAlignment="1">
      <alignment horizontal="center" vertical="center"/>
    </xf>
    <xf numFmtId="40" fontId="86" fillId="0" borderId="13" xfId="2" applyNumberFormat="1" applyFont="1" applyBorder="1" applyAlignment="1">
      <alignment horizontal="center" vertical="center"/>
    </xf>
    <xf numFmtId="0" fontId="86" fillId="0" borderId="17" xfId="6" applyFont="1" applyBorder="1" applyAlignment="1">
      <alignment horizontal="center" vertical="center"/>
    </xf>
    <xf numFmtId="0" fontId="86" fillId="0" borderId="18" xfId="6" applyFont="1" applyBorder="1" applyAlignment="1">
      <alignment horizontal="center" vertical="center"/>
    </xf>
    <xf numFmtId="0" fontId="21" fillId="0" borderId="36" xfId="5" applyFont="1" applyBorder="1" applyAlignment="1">
      <alignment horizontal="center" vertical="center"/>
    </xf>
    <xf numFmtId="0" fontId="21" fillId="0" borderId="37" xfId="5" applyFont="1" applyBorder="1" applyAlignment="1">
      <alignment horizontal="center" vertical="center"/>
    </xf>
    <xf numFmtId="0" fontId="21" fillId="0" borderId="38" xfId="5" applyFont="1" applyBorder="1" applyAlignment="1">
      <alignment horizontal="center" vertical="center"/>
    </xf>
    <xf numFmtId="0" fontId="21" fillId="0" borderId="39" xfId="5" applyFont="1" applyBorder="1" applyAlignment="1">
      <alignment horizontal="center" vertical="center"/>
    </xf>
    <xf numFmtId="0" fontId="21" fillId="0" borderId="27" xfId="5" applyFont="1" applyBorder="1" applyAlignment="1">
      <alignment horizontal="center" vertical="center"/>
    </xf>
    <xf numFmtId="0" fontId="21" fillId="0" borderId="29" xfId="5" applyFont="1" applyBorder="1" applyAlignment="1">
      <alignment horizontal="center" vertical="center"/>
    </xf>
    <xf numFmtId="0" fontId="21" fillId="0" borderId="30" xfId="5" applyFont="1" applyBorder="1" applyAlignment="1">
      <alignment horizontal="center" vertical="center"/>
    </xf>
    <xf numFmtId="0" fontId="21" fillId="0" borderId="32" xfId="5" applyFont="1" applyBorder="1" applyAlignment="1">
      <alignment horizontal="center" vertical="center"/>
    </xf>
    <xf numFmtId="0" fontId="21" fillId="0" borderId="33" xfId="5" applyFont="1" applyBorder="1" applyAlignment="1">
      <alignment horizontal="center" vertical="center"/>
    </xf>
    <xf numFmtId="0" fontId="21" fillId="0" borderId="34" xfId="5" applyFont="1" applyBorder="1" applyAlignment="1">
      <alignment horizontal="center" vertical="center"/>
    </xf>
    <xf numFmtId="0" fontId="21" fillId="0" borderId="35" xfId="5" applyFont="1" applyBorder="1" applyAlignment="1">
      <alignment horizontal="center" vertical="center"/>
    </xf>
    <xf numFmtId="0" fontId="21" fillId="0" borderId="40" xfId="5" applyFont="1" applyBorder="1" applyAlignment="1">
      <alignment horizontal="center" vertical="center"/>
    </xf>
    <xf numFmtId="0" fontId="21" fillId="0" borderId="41" xfId="5" applyFont="1" applyBorder="1" applyAlignment="1">
      <alignment horizontal="center" vertical="center"/>
    </xf>
    <xf numFmtId="0" fontId="21" fillId="0" borderId="28" xfId="5" applyFont="1" applyBorder="1" applyAlignment="1">
      <alignment horizontal="center" vertical="center"/>
    </xf>
    <xf numFmtId="0" fontId="21" fillId="0" borderId="31" xfId="5" applyFont="1" applyBorder="1" applyAlignment="1">
      <alignment horizontal="center" vertical="center"/>
    </xf>
    <xf numFmtId="0" fontId="21" fillId="0" borderId="9" xfId="5" applyFont="1" applyBorder="1" applyAlignment="1">
      <alignment horizontal="center" vertical="center"/>
    </xf>
    <xf numFmtId="0" fontId="22" fillId="0" borderId="75" xfId="5" applyFont="1" applyBorder="1" applyAlignment="1">
      <alignment horizontal="left" vertical="center"/>
    </xf>
    <xf numFmtId="0" fontId="22" fillId="0" borderId="76" xfId="5" applyFont="1" applyBorder="1" applyAlignment="1">
      <alignment horizontal="left" vertical="center"/>
    </xf>
    <xf numFmtId="0" fontId="22" fillId="0" borderId="77" xfId="5" applyFont="1" applyBorder="1" applyAlignment="1">
      <alignment horizontal="left" vertical="center"/>
    </xf>
    <xf numFmtId="0" fontId="22" fillId="0" borderId="11" xfId="5" applyFont="1" applyBorder="1" applyAlignment="1">
      <alignment horizontal="center" shrinkToFit="1"/>
    </xf>
    <xf numFmtId="0" fontId="22" fillId="0" borderId="7" xfId="5" applyFont="1" applyBorder="1" applyAlignment="1">
      <alignment horizontal="center" shrinkToFit="1"/>
    </xf>
    <xf numFmtId="0" fontId="22" fillId="0" borderId="10" xfId="5" applyFont="1" applyBorder="1" applyAlignment="1">
      <alignment horizontal="center" shrinkToFit="1"/>
    </xf>
    <xf numFmtId="0" fontId="22" fillId="0" borderId="11" xfId="5" applyFont="1" applyBorder="1" applyAlignment="1">
      <alignment horizontal="center" vertical="center"/>
    </xf>
    <xf numFmtId="0" fontId="22" fillId="0" borderId="7" xfId="5" applyFont="1" applyBorder="1" applyAlignment="1">
      <alignment horizontal="center" vertical="center"/>
    </xf>
    <xf numFmtId="0" fontId="22" fillId="0" borderId="10" xfId="5" applyFont="1" applyBorder="1" applyAlignment="1">
      <alignment horizontal="center" vertical="center"/>
    </xf>
    <xf numFmtId="187" fontId="22" fillId="0" borderId="11" xfId="5" applyNumberFormat="1" applyFont="1" applyBorder="1" applyAlignment="1">
      <alignment horizontal="center" vertical="center"/>
    </xf>
    <xf numFmtId="187" fontId="22" fillId="0" borderId="7" xfId="5" applyNumberFormat="1" applyFont="1" applyBorder="1" applyAlignment="1">
      <alignment horizontal="center" vertical="center"/>
    </xf>
    <xf numFmtId="187" fontId="22" fillId="0" borderId="10" xfId="5" applyNumberFormat="1" applyFont="1" applyBorder="1" applyAlignment="1">
      <alignment horizontal="center" vertical="center"/>
    </xf>
    <xf numFmtId="0" fontId="22" fillId="0" borderId="11" xfId="5" applyFont="1" applyBorder="1" applyAlignment="1">
      <alignment horizontal="left" vertical="center" shrinkToFit="1"/>
    </xf>
    <xf numFmtId="0" fontId="22" fillId="0" borderId="7" xfId="5" applyFont="1" applyBorder="1" applyAlignment="1">
      <alignment horizontal="left" vertical="center" shrinkToFit="1"/>
    </xf>
    <xf numFmtId="0" fontId="22" fillId="0" borderId="42" xfId="5" applyFont="1" applyBorder="1" applyAlignment="1">
      <alignment horizontal="left" vertical="center" shrinkToFit="1"/>
    </xf>
    <xf numFmtId="0" fontId="22" fillId="0" borderId="11" xfId="5" applyFont="1" applyBorder="1" applyAlignment="1">
      <alignment horizontal="left" vertical="center"/>
    </xf>
    <xf numFmtId="0" fontId="22" fillId="0" borderId="7" xfId="5" applyFont="1" applyBorder="1" applyAlignment="1">
      <alignment horizontal="left" vertical="center"/>
    </xf>
    <xf numFmtId="0" fontId="22" fillId="0" borderId="42" xfId="5" applyFont="1" applyBorder="1" applyAlignment="1">
      <alignment horizontal="left" vertical="center"/>
    </xf>
    <xf numFmtId="0" fontId="22" fillId="0" borderId="11" xfId="5" applyFont="1" applyBorder="1" applyAlignment="1">
      <alignment horizontal="center"/>
    </xf>
    <xf numFmtId="0" fontId="22" fillId="0" borderId="7" xfId="5" applyFont="1" applyBorder="1" applyAlignment="1">
      <alignment horizontal="center"/>
    </xf>
    <xf numFmtId="0" fontId="22" fillId="0" borderId="10" xfId="5" applyFont="1" applyBorder="1" applyAlignment="1">
      <alignment horizontal="center"/>
    </xf>
    <xf numFmtId="0" fontId="22" fillId="0" borderId="75" xfId="5" applyFont="1" applyBorder="1" applyAlignment="1">
      <alignment horizontal="center"/>
    </xf>
    <xf numFmtId="0" fontId="22" fillId="0" borderId="76" xfId="5" applyFont="1" applyBorder="1" applyAlignment="1">
      <alignment horizontal="center"/>
    </xf>
    <xf numFmtId="0" fontId="22" fillId="0" borderId="79" xfId="5" applyFont="1" applyBorder="1" applyAlignment="1">
      <alignment horizontal="center"/>
    </xf>
    <xf numFmtId="0" fontId="22" fillId="0" borderId="75" xfId="5" applyFont="1" applyBorder="1" applyAlignment="1">
      <alignment horizontal="center" vertical="center"/>
    </xf>
    <xf numFmtId="0" fontId="22" fillId="0" borderId="76" xfId="5" applyFont="1" applyBorder="1" applyAlignment="1">
      <alignment horizontal="center" vertical="center"/>
    </xf>
    <xf numFmtId="0" fontId="22" fillId="0" borderId="79" xfId="5" applyFont="1" applyBorder="1" applyAlignment="1">
      <alignment horizontal="center" vertical="center"/>
    </xf>
    <xf numFmtId="187" fontId="22" fillId="0" borderId="75" xfId="5" applyNumberFormat="1" applyFont="1" applyBorder="1" applyAlignment="1">
      <alignment horizontal="center" vertical="center"/>
    </xf>
    <xf numFmtId="187" fontId="22" fillId="0" borderId="76" xfId="5" applyNumberFormat="1" applyFont="1" applyBorder="1" applyAlignment="1">
      <alignment horizontal="center" vertical="center"/>
    </xf>
    <xf numFmtId="187" fontId="22" fillId="0" borderId="79" xfId="5" applyNumberFormat="1" applyFont="1" applyBorder="1" applyAlignment="1">
      <alignment horizontal="center" vertical="center"/>
    </xf>
    <xf numFmtId="0" fontId="22" fillId="0" borderId="75" xfId="5" applyFont="1" applyBorder="1" applyAlignment="1">
      <alignment horizontal="left" vertical="center" shrinkToFit="1"/>
    </xf>
    <xf numFmtId="0" fontId="22" fillId="0" borderId="76" xfId="5" applyFont="1" applyBorder="1" applyAlignment="1">
      <alignment horizontal="left" vertical="center" shrinkToFit="1"/>
    </xf>
    <xf numFmtId="0" fontId="22" fillId="0" borderId="77" xfId="5" applyFont="1" applyBorder="1" applyAlignment="1">
      <alignment horizontal="left" vertical="center" shrinkToFit="1"/>
    </xf>
    <xf numFmtId="0" fontId="22" fillId="0" borderId="75" xfId="5" applyFont="1" applyBorder="1" applyAlignment="1">
      <alignment horizontal="center" shrinkToFit="1"/>
    </xf>
    <xf numFmtId="0" fontId="22" fillId="0" borderId="76" xfId="5" applyFont="1" applyBorder="1" applyAlignment="1">
      <alignment horizontal="center" shrinkToFit="1"/>
    </xf>
    <xf numFmtId="0" fontId="22" fillId="0" borderId="79" xfId="5" applyFont="1" applyBorder="1" applyAlignment="1">
      <alignment horizontal="center" shrinkToFit="1"/>
    </xf>
    <xf numFmtId="0" fontId="22" fillId="0" borderId="43" xfId="5" applyFont="1" applyBorder="1" applyAlignment="1">
      <alignment horizontal="center" shrinkToFit="1"/>
    </xf>
    <xf numFmtId="0" fontId="22" fillId="0" borderId="44" xfId="5" applyFont="1" applyBorder="1" applyAlignment="1">
      <alignment horizontal="center" shrinkToFit="1"/>
    </xf>
    <xf numFmtId="0" fontId="22" fillId="0" borderId="45" xfId="5" applyFont="1" applyBorder="1" applyAlignment="1">
      <alignment horizontal="center" shrinkToFit="1"/>
    </xf>
    <xf numFmtId="0" fontId="22" fillId="0" borderId="43" xfId="5" applyFont="1" applyBorder="1" applyAlignment="1">
      <alignment horizontal="center" vertical="center"/>
    </xf>
    <xf numFmtId="0" fontId="22" fillId="0" borderId="44" xfId="5" applyFont="1" applyBorder="1" applyAlignment="1">
      <alignment horizontal="center" vertical="center"/>
    </xf>
    <xf numFmtId="0" fontId="22" fillId="0" borderId="45" xfId="5" applyFont="1" applyBorder="1" applyAlignment="1">
      <alignment horizontal="center" vertical="center"/>
    </xf>
    <xf numFmtId="187" fontId="22" fillId="0" borderId="43" xfId="5" applyNumberFormat="1" applyFont="1" applyBorder="1" applyAlignment="1">
      <alignment horizontal="center" vertical="center"/>
    </xf>
    <xf numFmtId="187" fontId="22" fillId="0" borderId="44" xfId="5" applyNumberFormat="1" applyFont="1" applyBorder="1" applyAlignment="1">
      <alignment horizontal="center" vertical="center"/>
    </xf>
    <xf numFmtId="187" fontId="22" fillId="0" borderId="45" xfId="5" applyNumberFormat="1" applyFont="1" applyBorder="1" applyAlignment="1">
      <alignment horizontal="center" vertical="center"/>
    </xf>
    <xf numFmtId="0" fontId="22" fillId="0" borderId="43" xfId="5" applyFont="1" applyBorder="1" applyAlignment="1">
      <alignment horizontal="left" vertical="center" shrinkToFit="1"/>
    </xf>
    <xf numFmtId="0" fontId="22" fillId="0" borderId="44" xfId="5" applyFont="1" applyBorder="1" applyAlignment="1">
      <alignment horizontal="left" vertical="center" shrinkToFit="1"/>
    </xf>
    <xf numFmtId="0" fontId="22" fillId="0" borderId="46" xfId="5" applyFont="1" applyBorder="1" applyAlignment="1">
      <alignment horizontal="left" vertical="center" shrinkToFit="1"/>
    </xf>
    <xf numFmtId="0" fontId="22" fillId="0" borderId="43" xfId="5" applyFont="1" applyBorder="1" applyAlignment="1">
      <alignment horizontal="center"/>
    </xf>
    <xf numFmtId="0" fontId="22" fillId="0" borderId="44" xfId="5" applyFont="1" applyBorder="1" applyAlignment="1">
      <alignment horizontal="center"/>
    </xf>
    <xf numFmtId="0" fontId="22" fillId="0" borderId="45" xfId="5" applyFont="1" applyBorder="1" applyAlignment="1">
      <alignment horizontal="center"/>
    </xf>
    <xf numFmtId="0" fontId="22" fillId="0" borderId="43" xfId="5" applyFont="1" applyBorder="1" applyAlignment="1">
      <alignment horizontal="left" vertical="center"/>
    </xf>
    <xf numFmtId="0" fontId="22" fillId="0" borderId="44" xfId="5" applyFont="1" applyBorder="1" applyAlignment="1">
      <alignment horizontal="left" vertical="center"/>
    </xf>
    <xf numFmtId="0" fontId="22" fillId="0" borderId="46" xfId="5" applyFont="1" applyBorder="1" applyAlignment="1">
      <alignment horizontal="left" vertical="center"/>
    </xf>
    <xf numFmtId="0" fontId="101" fillId="0" borderId="67" xfId="5" applyFont="1" applyBorder="1" applyAlignment="1">
      <alignment vertical="center" shrinkToFit="1"/>
    </xf>
    <xf numFmtId="0" fontId="101" fillId="0" borderId="6" xfId="5" applyFont="1" applyBorder="1" applyAlignment="1">
      <alignment vertical="center" shrinkToFit="1"/>
    </xf>
    <xf numFmtId="0" fontId="101" fillId="0" borderId="68" xfId="5" applyFont="1" applyBorder="1" applyAlignment="1">
      <alignment vertical="center" shrinkToFit="1"/>
    </xf>
    <xf numFmtId="0" fontId="101" fillId="0" borderId="55" xfId="5" applyFont="1" applyBorder="1" applyAlignment="1">
      <alignment vertical="center" shrinkToFit="1"/>
    </xf>
    <xf numFmtId="0" fontId="101" fillId="0" borderId="6" xfId="5" applyFont="1" applyBorder="1" applyAlignment="1">
      <alignment vertical="center"/>
    </xf>
    <xf numFmtId="0" fontId="99" fillId="0" borderId="66" xfId="5" applyFont="1" applyBorder="1" applyAlignment="1">
      <alignment horizontal="center" vertical="center"/>
    </xf>
    <xf numFmtId="0" fontId="99" fillId="0" borderId="36" xfId="5" applyFont="1" applyBorder="1" applyAlignment="1">
      <alignment horizontal="center" vertical="center"/>
    </xf>
    <xf numFmtId="0" fontId="99" fillId="0" borderId="37" xfId="5" applyFont="1" applyBorder="1" applyAlignment="1">
      <alignment horizontal="center" vertical="center"/>
    </xf>
    <xf numFmtId="0" fontId="100" fillId="0" borderId="55" xfId="5" applyFont="1" applyBorder="1" applyAlignment="1">
      <alignment horizontal="center" vertical="center"/>
    </xf>
    <xf numFmtId="0" fontId="100" fillId="0" borderId="69" xfId="5" applyFont="1" applyBorder="1" applyAlignment="1">
      <alignment horizontal="center" vertical="center"/>
    </xf>
    <xf numFmtId="0" fontId="100" fillId="0" borderId="68" xfId="5" applyFont="1" applyBorder="1" applyAlignment="1">
      <alignment horizontal="center" vertical="center"/>
    </xf>
    <xf numFmtId="0" fontId="101" fillId="0" borderId="66" xfId="5" applyFont="1" applyBorder="1" applyAlignment="1">
      <alignment vertical="center" shrinkToFit="1"/>
    </xf>
    <xf numFmtId="0" fontId="101" fillId="0" borderId="36" xfId="5" applyFont="1" applyBorder="1" applyAlignment="1">
      <alignment vertical="center" shrinkToFit="1"/>
    </xf>
    <xf numFmtId="0" fontId="101" fillId="0" borderId="36" xfId="5" applyFont="1" applyBorder="1" applyAlignment="1">
      <alignment vertical="center"/>
    </xf>
    <xf numFmtId="180" fontId="101" fillId="0" borderId="36" xfId="5" applyNumberFormat="1" applyFont="1" applyBorder="1" applyAlignment="1">
      <alignment horizontal="center" vertical="center"/>
    </xf>
    <xf numFmtId="180" fontId="101" fillId="0" borderId="6" xfId="5" applyNumberFormat="1" applyFont="1" applyBorder="1" applyAlignment="1">
      <alignment horizontal="center" vertical="center"/>
    </xf>
    <xf numFmtId="0" fontId="101" fillId="0" borderId="55" xfId="5" applyFont="1" applyBorder="1" applyAlignment="1">
      <alignment vertical="center"/>
    </xf>
    <xf numFmtId="180" fontId="101" fillId="0" borderId="55" xfId="5" applyNumberFormat="1" applyFont="1" applyBorder="1" applyAlignment="1">
      <alignment horizontal="center" vertical="center"/>
    </xf>
    <xf numFmtId="0" fontId="101" fillId="0" borderId="36" xfId="5" applyFont="1" applyBorder="1" applyAlignment="1">
      <alignment horizontal="center" vertical="center"/>
    </xf>
    <xf numFmtId="0" fontId="101" fillId="0" borderId="6" xfId="5" applyFont="1" applyBorder="1" applyAlignment="1">
      <alignment horizontal="center" vertical="center"/>
    </xf>
    <xf numFmtId="0" fontId="101" fillId="0" borderId="55" xfId="5" applyFont="1" applyBorder="1" applyAlignment="1">
      <alignment horizontal="center" vertical="center"/>
    </xf>
    <xf numFmtId="180" fontId="101" fillId="0" borderId="37" xfId="5" applyNumberFormat="1" applyFont="1" applyBorder="1" applyAlignment="1">
      <alignment horizontal="center" vertical="center"/>
    </xf>
    <xf numFmtId="180" fontId="101" fillId="0" borderId="59" xfId="5" applyNumberFormat="1" applyFont="1" applyBorder="1" applyAlignment="1">
      <alignment horizontal="center" vertical="center"/>
    </xf>
    <xf numFmtId="180" fontId="101" fillId="0" borderId="69" xfId="5" applyNumberFormat="1" applyFont="1" applyBorder="1" applyAlignment="1">
      <alignment horizontal="center" vertical="center"/>
    </xf>
    <xf numFmtId="0" fontId="81" fillId="0" borderId="10" xfId="6" applyFont="1" applyBorder="1" applyAlignment="1">
      <alignment horizontal="center" vertical="center" shrinkToFit="1"/>
    </xf>
    <xf numFmtId="0" fontId="81" fillId="0" borderId="6" xfId="6" applyFont="1" applyBorder="1" applyAlignment="1">
      <alignment horizontal="center" vertical="center" shrinkToFit="1"/>
    </xf>
    <xf numFmtId="58" fontId="81" fillId="0" borderId="6" xfId="6" applyNumberFormat="1" applyFont="1" applyBorder="1" applyAlignment="1">
      <alignment horizontal="center" vertical="center" shrinkToFit="1"/>
    </xf>
    <xf numFmtId="0" fontId="81" fillId="0" borderId="59" xfId="6" applyFont="1" applyBorder="1" applyAlignment="1">
      <alignment horizontal="center" vertical="center" shrinkToFit="1"/>
    </xf>
    <xf numFmtId="58" fontId="82" fillId="0" borderId="11" xfId="6" applyNumberFormat="1" applyFont="1" applyBorder="1" applyAlignment="1">
      <alignment horizontal="center" vertical="center" shrinkToFit="1"/>
    </xf>
    <xf numFmtId="58" fontId="82" fillId="0" borderId="10" xfId="6" applyNumberFormat="1" applyFont="1" applyBorder="1" applyAlignment="1">
      <alignment horizontal="center" vertical="center" shrinkToFit="1"/>
    </xf>
    <xf numFmtId="0" fontId="82" fillId="0" borderId="11" xfId="6" applyFont="1" applyBorder="1" applyAlignment="1">
      <alignment horizontal="center" vertical="center" shrinkToFit="1"/>
    </xf>
    <xf numFmtId="0" fontId="82" fillId="0" borderId="7" xfId="6" applyFont="1" applyBorder="1" applyAlignment="1">
      <alignment horizontal="center" vertical="center" shrinkToFit="1"/>
    </xf>
    <xf numFmtId="0" fontId="82" fillId="0" borderId="10" xfId="6" applyFont="1" applyBorder="1" applyAlignment="1">
      <alignment horizontal="center" vertical="center" shrinkToFit="1"/>
    </xf>
    <xf numFmtId="0" fontId="82" fillId="0" borderId="43" xfId="6" applyFont="1" applyBorder="1" applyAlignment="1">
      <alignment horizontal="center" vertical="center" shrinkToFit="1"/>
    </xf>
    <xf numFmtId="0" fontId="82" fillId="0" borderId="44" xfId="6" applyFont="1" applyBorder="1" applyAlignment="1">
      <alignment horizontal="center" vertical="center" shrinkToFit="1"/>
    </xf>
    <xf numFmtId="0" fontId="82" fillId="0" borderId="45" xfId="6" applyFont="1" applyBorder="1" applyAlignment="1">
      <alignment horizontal="center" vertical="center" shrinkToFit="1"/>
    </xf>
    <xf numFmtId="0" fontId="18" fillId="0" borderId="36" xfId="6" applyFont="1" applyBorder="1" applyAlignment="1">
      <alignment horizontal="center" vertical="center" shrinkToFit="1"/>
    </xf>
    <xf numFmtId="0" fontId="18" fillId="0" borderId="33" xfId="6" applyFont="1" applyBorder="1" applyAlignment="1">
      <alignment horizontal="center" vertical="center"/>
    </xf>
    <xf numFmtId="0" fontId="18" fillId="0" borderId="34" xfId="6" applyFont="1" applyBorder="1" applyAlignment="1">
      <alignment horizontal="center" vertical="center"/>
    </xf>
    <xf numFmtId="0" fontId="18" fillId="0" borderId="35" xfId="6" applyFont="1" applyBorder="1" applyAlignment="1">
      <alignment horizontal="center" vertical="center"/>
    </xf>
    <xf numFmtId="40" fontId="82" fillId="0" borderId="55" xfId="2" applyNumberFormat="1" applyFont="1" applyBorder="1" applyAlignment="1">
      <alignment horizontal="center" vertical="center" shrinkToFit="1"/>
    </xf>
    <xf numFmtId="180" fontId="82" fillId="0" borderId="55" xfId="6" applyNumberFormat="1" applyFont="1" applyBorder="1" applyAlignment="1">
      <alignment horizontal="center" vertical="center" shrinkToFit="1"/>
    </xf>
    <xf numFmtId="185" fontId="82" fillId="0" borderId="55" xfId="2" applyNumberFormat="1" applyFont="1" applyBorder="1" applyAlignment="1">
      <alignment horizontal="center" vertical="center" shrinkToFit="1"/>
    </xf>
    <xf numFmtId="0" fontId="82" fillId="0" borderId="55" xfId="6" applyFont="1" applyBorder="1" applyAlignment="1">
      <alignment horizontal="center" vertical="center" shrinkToFit="1"/>
    </xf>
    <xf numFmtId="40" fontId="82" fillId="0" borderId="6" xfId="2" applyNumberFormat="1" applyFont="1" applyBorder="1" applyAlignment="1">
      <alignment horizontal="center" vertical="center" shrinkToFit="1"/>
    </xf>
    <xf numFmtId="180" fontId="82" fillId="0" borderId="6" xfId="6" applyNumberFormat="1" applyFont="1" applyBorder="1" applyAlignment="1">
      <alignment horizontal="center" vertical="center" shrinkToFit="1"/>
    </xf>
    <xf numFmtId="185" fontId="82" fillId="0" borderId="6" xfId="2" applyNumberFormat="1" applyFont="1" applyBorder="1" applyAlignment="1">
      <alignment horizontal="center" vertical="center" shrinkToFit="1"/>
    </xf>
    <xf numFmtId="0" fontId="82" fillId="0" borderId="6" xfId="6" applyFont="1" applyBorder="1" applyAlignment="1">
      <alignment horizontal="center" vertical="center" shrinkToFit="1"/>
    </xf>
    <xf numFmtId="0" fontId="16" fillId="0" borderId="71" xfId="6" applyFont="1" applyBorder="1" applyAlignment="1">
      <alignment horizontal="center" vertical="center" textRotation="255"/>
    </xf>
    <xf numFmtId="0" fontId="16" fillId="0" borderId="67" xfId="6" applyFont="1" applyBorder="1" applyAlignment="1">
      <alignment horizontal="center" vertical="center" textRotation="255"/>
    </xf>
    <xf numFmtId="0" fontId="16" fillId="0" borderId="68" xfId="6" applyFont="1" applyBorder="1" applyAlignment="1">
      <alignment horizontal="center" vertical="center" textRotation="255"/>
    </xf>
    <xf numFmtId="0" fontId="15" fillId="0" borderId="5" xfId="6" applyFont="1" applyBorder="1" applyAlignment="1">
      <alignment horizontal="center" vertical="center"/>
    </xf>
    <xf numFmtId="0" fontId="15" fillId="0" borderId="18" xfId="6" applyFont="1" applyBorder="1" applyAlignment="1">
      <alignment horizontal="center" vertical="center"/>
    </xf>
    <xf numFmtId="0" fontId="15" fillId="0" borderId="72" xfId="6" applyFont="1" applyBorder="1" applyAlignment="1">
      <alignment horizontal="center" vertical="center"/>
    </xf>
    <xf numFmtId="0" fontId="81" fillId="0" borderId="45" xfId="6" applyFont="1" applyBorder="1" applyAlignment="1">
      <alignment horizontal="center" vertical="center" shrinkToFit="1"/>
    </xf>
    <xf numFmtId="0" fontId="81" fillId="0" borderId="55" xfId="6" applyFont="1" applyBorder="1" applyAlignment="1">
      <alignment horizontal="center" vertical="center" shrinkToFit="1"/>
    </xf>
    <xf numFmtId="58" fontId="81" fillId="0" borderId="55" xfId="6" applyNumberFormat="1" applyFont="1" applyBorder="1" applyAlignment="1">
      <alignment horizontal="center" vertical="center" shrinkToFit="1"/>
    </xf>
    <xf numFmtId="0" fontId="81" fillId="0" borderId="69" xfId="6" applyFont="1" applyBorder="1" applyAlignment="1">
      <alignment horizontal="center" vertical="center" shrinkToFit="1"/>
    </xf>
    <xf numFmtId="0" fontId="18" fillId="0" borderId="58" xfId="6" applyFont="1" applyBorder="1" applyAlignment="1">
      <alignment horizontal="center" vertical="center" textRotation="255"/>
    </xf>
    <xf numFmtId="0" fontId="18" fillId="0" borderId="60" xfId="6" applyFont="1" applyBorder="1" applyAlignment="1">
      <alignment horizontal="center" vertical="center" textRotation="255"/>
    </xf>
    <xf numFmtId="0" fontId="18" fillId="0" borderId="61" xfId="6" applyFont="1" applyBorder="1" applyAlignment="1">
      <alignment horizontal="center" vertical="center" textRotation="255"/>
    </xf>
    <xf numFmtId="0" fontId="19" fillId="0" borderId="33" xfId="6" applyFont="1" applyBorder="1" applyAlignment="1">
      <alignment horizontal="center" vertical="center" wrapText="1" shrinkToFit="1"/>
    </xf>
    <xf numFmtId="0" fontId="19" fillId="0" borderId="34" xfId="6" applyFont="1" applyBorder="1" applyAlignment="1">
      <alignment horizontal="center" vertical="center" wrapText="1" shrinkToFit="1"/>
    </xf>
    <xf numFmtId="0" fontId="19" fillId="0" borderId="35" xfId="6" applyFont="1" applyBorder="1" applyAlignment="1">
      <alignment horizontal="center" vertical="center" wrapText="1" shrinkToFit="1"/>
    </xf>
    <xf numFmtId="0" fontId="18" fillId="0" borderId="33" xfId="6" applyFont="1" applyBorder="1" applyAlignment="1">
      <alignment horizontal="center" vertical="center" shrinkToFit="1"/>
    </xf>
    <xf numFmtId="0" fontId="18" fillId="0" borderId="34" xfId="6" applyFont="1" applyBorder="1" applyAlignment="1">
      <alignment horizontal="center" vertical="center" shrinkToFit="1"/>
    </xf>
    <xf numFmtId="0" fontId="18" fillId="0" borderId="35" xfId="6" applyFont="1" applyBorder="1" applyAlignment="1">
      <alignment horizontal="center" vertical="center" shrinkToFit="1"/>
    </xf>
    <xf numFmtId="0" fontId="18" fillId="0" borderId="70" xfId="6" applyFont="1" applyBorder="1" applyAlignment="1">
      <alignment horizontal="center" vertical="center" shrinkToFit="1"/>
    </xf>
    <xf numFmtId="0" fontId="82" fillId="0" borderId="42" xfId="6" applyFont="1" applyBorder="1" applyAlignment="1">
      <alignment horizontal="center" vertical="center" shrinkToFit="1"/>
    </xf>
    <xf numFmtId="0" fontId="82" fillId="0" borderId="46" xfId="6" applyFont="1" applyBorder="1" applyAlignment="1">
      <alignment horizontal="center" vertical="center" shrinkToFit="1"/>
    </xf>
    <xf numFmtId="182" fontId="82" fillId="0" borderId="11" xfId="6" applyNumberFormat="1" applyFont="1" applyBorder="1" applyAlignment="1">
      <alignment horizontal="center" vertical="center" shrinkToFit="1"/>
    </xf>
    <xf numFmtId="182" fontId="82" fillId="0" borderId="7" xfId="6" applyNumberFormat="1" applyFont="1" applyBorder="1" applyAlignment="1">
      <alignment horizontal="center" vertical="center" shrinkToFit="1"/>
    </xf>
    <xf numFmtId="182" fontId="82" fillId="0" borderId="10" xfId="6" applyNumberFormat="1" applyFont="1" applyBorder="1" applyAlignment="1">
      <alignment horizontal="center" vertical="center" shrinkToFit="1"/>
    </xf>
    <xf numFmtId="182" fontId="82" fillId="0" borderId="43" xfId="6" applyNumberFormat="1" applyFont="1" applyBorder="1" applyAlignment="1">
      <alignment horizontal="center" vertical="center" shrinkToFit="1"/>
    </xf>
    <xf numFmtId="182" fontId="82" fillId="0" borderId="44" xfId="6" applyNumberFormat="1" applyFont="1" applyBorder="1" applyAlignment="1">
      <alignment horizontal="center" vertical="center" shrinkToFit="1"/>
    </xf>
    <xf numFmtId="182" fontId="82" fillId="0" borderId="45" xfId="6" applyNumberFormat="1" applyFont="1" applyBorder="1" applyAlignment="1">
      <alignment horizontal="center" vertical="center" shrinkToFit="1"/>
    </xf>
    <xf numFmtId="0" fontId="18" fillId="0" borderId="70" xfId="6" applyFont="1" applyBorder="1" applyAlignment="1">
      <alignment horizontal="center" vertical="center"/>
    </xf>
    <xf numFmtId="58" fontId="82" fillId="0" borderId="43" xfId="6" applyNumberFormat="1" applyFont="1" applyBorder="1" applyAlignment="1">
      <alignment horizontal="center" vertical="center" shrinkToFit="1"/>
    </xf>
    <xf numFmtId="58" fontId="82" fillId="0" borderId="45" xfId="6" applyNumberFormat="1" applyFont="1" applyBorder="1" applyAlignment="1">
      <alignment horizontal="center" vertical="center" shrinkToFit="1"/>
    </xf>
    <xf numFmtId="0" fontId="79" fillId="0" borderId="11" xfId="0" applyFont="1" applyFill="1" applyBorder="1" applyAlignment="1" applyProtection="1">
      <alignment vertical="center"/>
      <protection locked="0"/>
    </xf>
    <xf numFmtId="0" fontId="79" fillId="0" borderId="10" xfId="0" applyFont="1" applyFill="1" applyBorder="1" applyAlignment="1" applyProtection="1">
      <alignment vertical="center"/>
      <protection locked="0"/>
    </xf>
    <xf numFmtId="0" fontId="98" fillId="0" borderId="11" xfId="0" applyFont="1" applyFill="1" applyBorder="1" applyAlignment="1" applyProtection="1">
      <alignment vertical="center" shrinkToFit="1"/>
      <protection locked="0"/>
    </xf>
    <xf numFmtId="0" fontId="98" fillId="0" borderId="7" xfId="0" applyFont="1" applyFill="1" applyBorder="1" applyAlignment="1" applyProtection="1">
      <alignment vertical="center" shrinkToFit="1"/>
      <protection locked="0"/>
    </xf>
    <xf numFmtId="0" fontId="98" fillId="0" borderId="10" xfId="0" applyFont="1" applyFill="1" applyBorder="1" applyAlignment="1" applyProtection="1">
      <alignment vertical="center" shrinkToFit="1"/>
      <protection locked="0"/>
    </xf>
    <xf numFmtId="0" fontId="98" fillId="0" borderId="6" xfId="0" applyFont="1" applyFill="1" applyBorder="1" applyAlignment="1" applyProtection="1">
      <alignment horizontal="center" vertical="center" shrinkToFit="1"/>
      <protection locked="0"/>
    </xf>
    <xf numFmtId="0" fontId="79" fillId="3" borderId="11" xfId="0" applyFont="1" applyFill="1" applyBorder="1" applyAlignment="1">
      <alignment vertical="center"/>
    </xf>
    <xf numFmtId="0" fontId="79" fillId="3" borderId="10" xfId="0" applyFont="1" applyFill="1" applyBorder="1" applyAlignment="1">
      <alignment vertical="center"/>
    </xf>
    <xf numFmtId="0" fontId="79" fillId="4" borderId="11" xfId="0" applyFont="1" applyFill="1" applyBorder="1" applyAlignment="1">
      <alignment horizontal="center" vertical="center" shrinkToFit="1"/>
    </xf>
    <xf numFmtId="0" fontId="79" fillId="4" borderId="7" xfId="0" applyFont="1" applyFill="1" applyBorder="1" applyAlignment="1">
      <alignment horizontal="center" vertical="center" shrinkToFit="1"/>
    </xf>
    <xf numFmtId="0" fontId="79" fillId="4" borderId="10" xfId="0" applyFont="1" applyFill="1" applyBorder="1" applyAlignment="1">
      <alignment horizontal="center" vertical="center" shrinkToFit="1"/>
    </xf>
    <xf numFmtId="0" fontId="98" fillId="3" borderId="6" xfId="0" applyFont="1" applyFill="1" applyBorder="1" applyAlignment="1">
      <alignment horizontal="center" vertical="center" shrinkToFit="1"/>
    </xf>
    <xf numFmtId="0" fontId="79" fillId="4" borderId="6" xfId="0" applyFont="1" applyFill="1" applyBorder="1" applyAlignment="1">
      <alignment horizontal="center" vertical="center" shrinkToFit="1"/>
    </xf>
    <xf numFmtId="182" fontId="79" fillId="0" borderId="11" xfId="0" applyNumberFormat="1" applyFont="1" applyFill="1" applyBorder="1" applyAlignment="1" applyProtection="1">
      <alignment vertical="center" shrinkToFit="1"/>
      <protection locked="0"/>
    </xf>
    <xf numFmtId="182" fontId="79" fillId="0" borderId="10" xfId="0" applyNumberFormat="1" applyFont="1" applyFill="1" applyBorder="1" applyAlignment="1" applyProtection="1">
      <alignment vertical="center" shrinkToFit="1"/>
      <protection locked="0"/>
    </xf>
    <xf numFmtId="0" fontId="20" fillId="3" borderId="11" xfId="6" applyFont="1" applyFill="1" applyBorder="1" applyAlignment="1" applyProtection="1">
      <alignment horizontal="center" vertical="center" shrinkToFit="1"/>
      <protection locked="0"/>
    </xf>
    <xf numFmtId="0" fontId="20" fillId="3" borderId="7" xfId="6" applyFont="1" applyFill="1" applyBorder="1" applyAlignment="1" applyProtection="1">
      <alignment horizontal="center" vertical="center" shrinkToFit="1"/>
      <protection locked="0"/>
    </xf>
    <xf numFmtId="0" fontId="20" fillId="3" borderId="10" xfId="6" applyFont="1" applyFill="1" applyBorder="1" applyAlignment="1" applyProtection="1">
      <alignment horizontal="center" vertical="center" shrinkToFit="1"/>
      <protection locked="0"/>
    </xf>
    <xf numFmtId="0" fontId="104" fillId="4" borderId="0" xfId="0" applyFont="1" applyFill="1" applyBorder="1" applyAlignment="1">
      <alignment vertical="center"/>
    </xf>
    <xf numFmtId="0" fontId="79" fillId="3" borderId="6" xfId="0" applyFont="1" applyFill="1" applyBorder="1" applyAlignment="1">
      <alignment vertical="center"/>
    </xf>
    <xf numFmtId="0" fontId="79" fillId="0" borderId="6" xfId="0" applyFont="1" applyFill="1" applyBorder="1" applyAlignment="1" applyProtection="1">
      <alignment horizontal="center" vertical="center"/>
      <protection locked="0"/>
    </xf>
    <xf numFmtId="0" fontId="79" fillId="4" borderId="6" xfId="0" applyFont="1" applyFill="1" applyBorder="1" applyAlignment="1">
      <alignment horizontal="center" vertical="center"/>
    </xf>
    <xf numFmtId="0" fontId="79" fillId="0" borderId="6" xfId="0" applyFont="1" applyFill="1" applyBorder="1" applyAlignment="1" applyProtection="1">
      <alignment vertical="center"/>
      <protection locked="0"/>
    </xf>
    <xf numFmtId="0" fontId="80" fillId="4" borderId="6" xfId="0" applyFont="1" applyFill="1" applyBorder="1" applyAlignment="1">
      <alignment horizontal="center" vertical="center" wrapText="1"/>
    </xf>
    <xf numFmtId="0" fontId="80" fillId="4" borderId="16" xfId="0" applyFont="1" applyFill="1" applyBorder="1" applyAlignment="1">
      <alignment horizontal="center" vertical="center" wrapText="1"/>
    </xf>
    <xf numFmtId="0" fontId="80" fillId="4" borderId="2" xfId="0" applyFont="1" applyFill="1" applyBorder="1" applyAlignment="1">
      <alignment horizontal="center" vertical="center" wrapText="1"/>
    </xf>
    <xf numFmtId="0" fontId="80" fillId="4" borderId="13" xfId="0" applyFont="1" applyFill="1" applyBorder="1" applyAlignment="1">
      <alignment horizontal="center" vertical="center" wrapText="1"/>
    </xf>
    <xf numFmtId="0" fontId="80" fillId="4" borderId="5" xfId="0" applyFont="1" applyFill="1" applyBorder="1" applyAlignment="1">
      <alignment horizontal="center" vertical="center" wrapText="1"/>
    </xf>
    <xf numFmtId="182" fontId="98" fillId="0" borderId="11" xfId="0" applyNumberFormat="1" applyFont="1" applyFill="1" applyBorder="1" applyAlignment="1" applyProtection="1">
      <alignment horizontal="center" vertical="center" shrinkToFit="1"/>
      <protection locked="0"/>
    </xf>
    <xf numFmtId="182" fontId="98" fillId="0" borderId="10" xfId="0" applyNumberFormat="1" applyFont="1" applyFill="1" applyBorder="1" applyAlignment="1" applyProtection="1">
      <alignment horizontal="center" vertical="center" shrinkToFit="1"/>
      <protection locked="0"/>
    </xf>
    <xf numFmtId="0" fontId="79" fillId="0" borderId="11" xfId="0" applyFont="1" applyFill="1" applyBorder="1" applyAlignment="1" applyProtection="1">
      <alignment vertical="center" shrinkToFit="1"/>
      <protection locked="0"/>
    </xf>
    <xf numFmtId="0" fontId="79" fillId="0" borderId="10" xfId="0" applyFont="1" applyFill="1" applyBorder="1" applyAlignment="1" applyProtection="1">
      <alignment vertical="center" shrinkToFit="1"/>
      <protection locked="0"/>
    </xf>
    <xf numFmtId="182" fontId="98" fillId="0" borderId="11" xfId="0" applyNumberFormat="1" applyFont="1" applyFill="1" applyBorder="1" applyAlignment="1" applyProtection="1">
      <alignment vertical="center" shrinkToFit="1"/>
      <protection locked="0"/>
    </xf>
    <xf numFmtId="182" fontId="98" fillId="0" borderId="10" xfId="0" applyNumberFormat="1" applyFont="1" applyFill="1" applyBorder="1" applyAlignment="1" applyProtection="1">
      <alignment vertical="center" shrinkToFit="1"/>
      <protection locked="0"/>
    </xf>
    <xf numFmtId="0" fontId="98" fillId="0" borderId="11" xfId="0" applyFont="1" applyFill="1" applyBorder="1" applyAlignment="1" applyProtection="1">
      <alignment vertical="center"/>
      <protection locked="0"/>
    </xf>
    <xf numFmtId="0" fontId="98" fillId="0" borderId="10" xfId="0" applyFont="1" applyFill="1" applyBorder="1" applyAlignment="1" applyProtection="1">
      <alignment vertical="center"/>
      <protection locked="0"/>
    </xf>
    <xf numFmtId="0" fontId="79" fillId="0" borderId="6" xfId="0" applyFont="1" applyFill="1" applyBorder="1" applyAlignment="1" applyProtection="1">
      <alignment horizontal="center" vertical="center" shrinkToFit="1"/>
      <protection locked="0"/>
    </xf>
    <xf numFmtId="182" fontId="79" fillId="0" borderId="6" xfId="0" applyNumberFormat="1" applyFont="1" applyFill="1" applyBorder="1" applyAlignment="1" applyProtection="1">
      <alignment horizontal="center" vertical="center"/>
      <protection locked="0"/>
    </xf>
    <xf numFmtId="0" fontId="106" fillId="3" borderId="11" xfId="6" applyFont="1" applyFill="1" applyBorder="1" applyAlignment="1" applyProtection="1">
      <alignment horizontal="center" vertical="center" shrinkToFit="1"/>
      <protection locked="0"/>
    </xf>
    <xf numFmtId="0" fontId="106" fillId="3" borderId="7" xfId="6" applyFont="1" applyFill="1" applyBorder="1" applyAlignment="1" applyProtection="1">
      <alignment horizontal="center" vertical="center" shrinkToFit="1"/>
      <protection locked="0"/>
    </xf>
    <xf numFmtId="0" fontId="106" fillId="3" borderId="10" xfId="6" applyFont="1" applyFill="1" applyBorder="1" applyAlignment="1" applyProtection="1">
      <alignment horizontal="center" vertical="center" shrinkToFit="1"/>
      <protection locked="0"/>
    </xf>
    <xf numFmtId="182" fontId="98" fillId="0" borderId="11" xfId="0" applyNumberFormat="1" applyFont="1" applyFill="1" applyBorder="1" applyAlignment="1" applyProtection="1">
      <alignment horizontal="center" vertical="center"/>
      <protection locked="0"/>
    </xf>
    <xf numFmtId="182" fontId="98" fillId="0" borderId="7" xfId="0" applyNumberFormat="1" applyFont="1" applyFill="1" applyBorder="1" applyAlignment="1" applyProtection="1">
      <alignment horizontal="center" vertical="center"/>
      <protection locked="0"/>
    </xf>
    <xf numFmtId="182" fontId="98" fillId="0" borderId="10" xfId="0" applyNumberFormat="1" applyFont="1" applyFill="1" applyBorder="1" applyAlignment="1" applyProtection="1">
      <alignment horizontal="center" vertical="center"/>
      <protection locked="0"/>
    </xf>
    <xf numFmtId="0" fontId="79" fillId="0" borderId="7" xfId="0" applyFont="1" applyFill="1" applyBorder="1" applyAlignment="1" applyProtection="1">
      <alignment vertical="center"/>
      <protection locked="0"/>
    </xf>
    <xf numFmtId="0" fontId="79" fillId="0" borderId="6" xfId="0" applyFont="1" applyFill="1" applyBorder="1" applyAlignment="1" applyProtection="1">
      <alignment vertical="center" shrinkToFit="1"/>
      <protection locked="0"/>
    </xf>
    <xf numFmtId="190" fontId="79" fillId="0" borderId="6" xfId="0" applyNumberFormat="1" applyFont="1" applyFill="1" applyBorder="1" applyAlignment="1" applyProtection="1">
      <alignment vertical="center"/>
      <protection locked="0"/>
    </xf>
    <xf numFmtId="0" fontId="79" fillId="3" borderId="6" xfId="0" applyFont="1" applyFill="1" applyBorder="1" applyAlignment="1" applyProtection="1">
      <alignment vertical="center"/>
      <protection locked="0"/>
    </xf>
    <xf numFmtId="182" fontId="79" fillId="0" borderId="11" xfId="0" applyNumberFormat="1" applyFont="1" applyFill="1" applyBorder="1" applyAlignment="1" applyProtection="1">
      <alignment horizontal="center" vertical="center" shrinkToFit="1"/>
      <protection locked="0"/>
    </xf>
    <xf numFmtId="182" fontId="79" fillId="0" borderId="10" xfId="0" applyNumberFormat="1" applyFont="1" applyFill="1" applyBorder="1" applyAlignment="1" applyProtection="1">
      <alignment horizontal="center" vertical="center" shrinkToFit="1"/>
      <protection locked="0"/>
    </xf>
    <xf numFmtId="3" fontId="79" fillId="0" borderId="11" xfId="0" applyNumberFormat="1" applyFont="1" applyFill="1" applyBorder="1" applyAlignment="1" applyProtection="1">
      <alignment vertical="center"/>
      <protection locked="0"/>
    </xf>
    <xf numFmtId="3" fontId="79" fillId="0" borderId="7" xfId="0" applyNumberFormat="1" applyFont="1" applyFill="1" applyBorder="1" applyAlignment="1" applyProtection="1">
      <alignment vertical="center"/>
      <protection locked="0"/>
    </xf>
    <xf numFmtId="181" fontId="80" fillId="4" borderId="6" xfId="0" applyNumberFormat="1" applyFont="1" applyFill="1" applyBorder="1" applyAlignment="1" applyProtection="1">
      <alignment horizontal="center" vertical="center" wrapText="1"/>
      <protection locked="0"/>
    </xf>
    <xf numFmtId="0" fontId="98" fillId="0" borderId="6" xfId="0" applyFont="1" applyFill="1" applyBorder="1" applyAlignment="1" applyProtection="1">
      <alignment vertical="center"/>
      <protection locked="0"/>
    </xf>
    <xf numFmtId="10" fontId="98" fillId="0" borderId="6" xfId="0" applyNumberFormat="1" applyFont="1" applyFill="1" applyBorder="1" applyAlignment="1" applyProtection="1">
      <alignment horizontal="center" vertical="center"/>
    </xf>
    <xf numFmtId="58" fontId="79" fillId="0" borderId="6" xfId="0" applyNumberFormat="1" applyFont="1" applyFill="1" applyBorder="1" applyAlignment="1" applyProtection="1">
      <alignment horizontal="center" vertical="center"/>
      <protection locked="0"/>
    </xf>
    <xf numFmtId="0" fontId="98" fillId="0" borderId="16" xfId="0" applyFont="1" applyFill="1" applyBorder="1" applyAlignment="1" applyProtection="1">
      <alignment vertical="top" wrapText="1"/>
      <protection locked="0"/>
    </xf>
    <xf numFmtId="0" fontId="98" fillId="0" borderId="1" xfId="0" applyFont="1" applyFill="1" applyBorder="1" applyAlignment="1" applyProtection="1">
      <alignment vertical="top" wrapText="1"/>
      <protection locked="0"/>
    </xf>
    <xf numFmtId="0" fontId="98" fillId="0" borderId="2" xfId="0" applyFont="1" applyFill="1" applyBorder="1" applyAlignment="1" applyProtection="1">
      <alignment vertical="top" wrapText="1"/>
      <protection locked="0"/>
    </xf>
    <xf numFmtId="0" fontId="98" fillId="0" borderId="12" xfId="0" applyFont="1" applyFill="1" applyBorder="1" applyAlignment="1" applyProtection="1">
      <alignment vertical="top" wrapText="1"/>
      <protection locked="0"/>
    </xf>
    <xf numFmtId="0" fontId="98" fillId="0" borderId="0" xfId="0" applyFont="1" applyFill="1" applyBorder="1" applyAlignment="1" applyProtection="1">
      <alignment vertical="top" wrapText="1"/>
      <protection locked="0"/>
    </xf>
    <xf numFmtId="0" fontId="98" fillId="0" borderId="3" xfId="0" applyFont="1" applyFill="1" applyBorder="1" applyAlignment="1" applyProtection="1">
      <alignment vertical="top" wrapText="1"/>
      <protection locked="0"/>
    </xf>
    <xf numFmtId="0" fontId="98" fillId="0" borderId="13" xfId="0" applyFont="1" applyFill="1" applyBorder="1" applyAlignment="1" applyProtection="1">
      <alignment vertical="top" wrapText="1"/>
      <protection locked="0"/>
    </xf>
    <xf numFmtId="0" fontId="98" fillId="0" borderId="4" xfId="0" applyFont="1" applyFill="1" applyBorder="1" applyAlignment="1" applyProtection="1">
      <alignment vertical="top" wrapText="1"/>
      <protection locked="0"/>
    </xf>
    <xf numFmtId="0" fontId="98" fillId="0" borderId="5" xfId="0" applyFont="1" applyFill="1" applyBorder="1" applyAlignment="1" applyProtection="1">
      <alignment vertical="top" wrapText="1"/>
      <protection locked="0"/>
    </xf>
    <xf numFmtId="0" fontId="98" fillId="0" borderId="6" xfId="0" applyFont="1" applyFill="1" applyBorder="1" applyAlignment="1" applyProtection="1">
      <alignment vertical="center" shrinkToFit="1"/>
      <protection locked="0"/>
    </xf>
    <xf numFmtId="190" fontId="98" fillId="0" borderId="6" xfId="0" applyNumberFormat="1" applyFont="1" applyFill="1" applyBorder="1" applyAlignment="1" applyProtection="1">
      <alignment vertical="center"/>
      <protection locked="0"/>
    </xf>
    <xf numFmtId="0" fontId="98" fillId="3" borderId="6" xfId="0" applyFont="1" applyFill="1" applyBorder="1" applyAlignment="1" applyProtection="1">
      <alignment vertical="center"/>
      <protection locked="0"/>
    </xf>
    <xf numFmtId="0" fontId="80" fillId="4" borderId="11" xfId="0" applyFont="1" applyFill="1" applyBorder="1" applyAlignment="1">
      <alignment horizontal="center" vertical="center" shrinkToFit="1"/>
    </xf>
    <xf numFmtId="0" fontId="80" fillId="4" borderId="7" xfId="0" applyFont="1" applyFill="1" applyBorder="1" applyAlignment="1">
      <alignment horizontal="center" vertical="center" shrinkToFit="1"/>
    </xf>
    <xf numFmtId="0" fontId="80" fillId="4" borderId="10" xfId="0" applyFont="1" applyFill="1" applyBorder="1" applyAlignment="1">
      <alignment horizontal="center" vertical="center" shrinkToFit="1"/>
    </xf>
    <xf numFmtId="178" fontId="98" fillId="0" borderId="6" xfId="0" applyNumberFormat="1" applyFont="1" applyFill="1" applyBorder="1" applyAlignment="1" applyProtection="1">
      <alignment horizontal="center" vertical="center"/>
      <protection locked="0"/>
    </xf>
    <xf numFmtId="38" fontId="98" fillId="0" borderId="6" xfId="58" applyFont="1" applyFill="1" applyBorder="1" applyAlignment="1" applyProtection="1">
      <alignment horizontal="center" vertical="center"/>
      <protection locked="0"/>
    </xf>
    <xf numFmtId="0" fontId="98" fillId="21" borderId="11" xfId="0" applyFont="1" applyFill="1" applyBorder="1" applyAlignment="1" applyProtection="1">
      <alignment vertical="center"/>
    </xf>
    <xf numFmtId="0" fontId="98" fillId="21" borderId="7" xfId="0" applyFont="1" applyFill="1" applyBorder="1" applyAlignment="1" applyProtection="1">
      <alignment vertical="center"/>
    </xf>
    <xf numFmtId="0" fontId="98" fillId="21" borderId="10" xfId="0" applyFont="1" applyFill="1" applyBorder="1" applyAlignment="1" applyProtection="1">
      <alignment vertical="center"/>
    </xf>
    <xf numFmtId="0" fontId="98" fillId="3" borderId="11" xfId="0" applyFont="1" applyFill="1" applyBorder="1" applyAlignment="1" applyProtection="1">
      <alignment vertical="center"/>
      <protection locked="0"/>
    </xf>
    <xf numFmtId="0" fontId="98" fillId="3" borderId="7" xfId="0" applyFont="1" applyFill="1" applyBorder="1" applyAlignment="1" applyProtection="1">
      <alignment vertical="center"/>
      <protection locked="0"/>
    </xf>
    <xf numFmtId="0" fontId="98" fillId="3" borderId="10" xfId="0" applyFont="1" applyFill="1" applyBorder="1" applyAlignment="1" applyProtection="1">
      <alignment vertical="center"/>
      <protection locked="0"/>
    </xf>
    <xf numFmtId="0" fontId="79" fillId="4" borderId="11" xfId="0" applyFont="1" applyFill="1" applyBorder="1" applyAlignment="1">
      <alignment horizontal="center" vertical="center"/>
    </xf>
    <xf numFmtId="0" fontId="79" fillId="4" borderId="10" xfId="0" applyFont="1" applyFill="1" applyBorder="1" applyAlignment="1">
      <alignment horizontal="center" vertical="center"/>
    </xf>
    <xf numFmtId="0" fontId="98" fillId="0" borderId="7" xfId="0" applyFont="1" applyFill="1" applyBorder="1" applyAlignment="1" applyProtection="1">
      <alignment vertical="center"/>
      <protection locked="0"/>
    </xf>
    <xf numFmtId="58" fontId="98" fillId="0" borderId="6" xfId="0" applyNumberFormat="1" applyFont="1" applyFill="1" applyBorder="1" applyAlignment="1" applyProtection="1">
      <alignment horizontal="center" vertical="center"/>
      <protection locked="0"/>
    </xf>
    <xf numFmtId="0" fontId="98" fillId="0" borderId="6"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98" fillId="0" borderId="11" xfId="0" applyFont="1" applyFill="1" applyBorder="1" applyAlignment="1" applyProtection="1">
      <alignment horizontal="center" vertical="center"/>
      <protection locked="0"/>
    </xf>
    <xf numFmtId="0" fontId="98" fillId="0" borderId="7" xfId="0" applyFont="1" applyFill="1" applyBorder="1" applyAlignment="1" applyProtection="1">
      <alignment horizontal="center" vertical="center"/>
      <protection locked="0"/>
    </xf>
    <xf numFmtId="0" fontId="98" fillId="0" borderId="10" xfId="0" applyFont="1" applyFill="1" applyBorder="1" applyAlignment="1" applyProtection="1">
      <alignment horizontal="center" vertical="center"/>
      <protection locked="0"/>
    </xf>
    <xf numFmtId="0" fontId="98" fillId="0" borderId="11" xfId="0" applyFont="1" applyFill="1" applyBorder="1" applyAlignment="1" applyProtection="1">
      <alignment horizontal="center" vertical="center" shrinkToFit="1"/>
      <protection locked="0"/>
    </xf>
    <xf numFmtId="0" fontId="98" fillId="0" borderId="7" xfId="0" applyFont="1" applyFill="1" applyBorder="1" applyAlignment="1" applyProtection="1">
      <alignment horizontal="center" vertical="center" shrinkToFit="1"/>
      <protection locked="0"/>
    </xf>
    <xf numFmtId="0" fontId="98" fillId="0" borderId="10" xfId="0" applyFont="1" applyFill="1" applyBorder="1" applyAlignment="1" applyProtection="1">
      <alignment horizontal="center" vertical="center" shrinkToFit="1"/>
      <protection locked="0"/>
    </xf>
    <xf numFmtId="182" fontId="18" fillId="0" borderId="11" xfId="5" applyNumberFormat="1" applyFont="1" applyBorder="1" applyAlignment="1" applyProtection="1">
      <alignment horizontal="center" vertical="center" shrinkToFit="1"/>
      <protection locked="0"/>
    </xf>
    <xf numFmtId="182" fontId="18" fillId="0" borderId="10" xfId="5" applyNumberFormat="1" applyFont="1" applyBorder="1" applyAlignment="1" applyProtection="1">
      <alignment horizontal="center" vertical="center" shrinkToFit="1"/>
      <protection locked="0"/>
    </xf>
    <xf numFmtId="182" fontId="18" fillId="0" borderId="43" xfId="5" applyNumberFormat="1" applyFont="1" applyBorder="1" applyAlignment="1" applyProtection="1">
      <alignment horizontal="center" vertical="center" shrinkToFit="1"/>
      <protection locked="0"/>
    </xf>
    <xf numFmtId="182" fontId="18" fillId="0" borderId="45" xfId="5" applyNumberFormat="1" applyFont="1" applyBorder="1" applyAlignment="1" applyProtection="1">
      <alignment horizontal="center" vertical="center" shrinkToFit="1"/>
      <protection locked="0"/>
    </xf>
    <xf numFmtId="182" fontId="18" fillId="0" borderId="33" xfId="5" applyNumberFormat="1" applyFont="1" applyBorder="1" applyAlignment="1" applyProtection="1">
      <alignment horizontal="center" vertical="center" shrinkToFit="1"/>
      <protection locked="0"/>
    </xf>
    <xf numFmtId="182" fontId="18" fillId="0" borderId="35" xfId="5" applyNumberFormat="1" applyFont="1" applyBorder="1" applyAlignment="1" applyProtection="1">
      <alignment horizontal="center" vertical="center" shrinkToFit="1"/>
      <protection locked="0"/>
    </xf>
    <xf numFmtId="182" fontId="54" fillId="0" borderId="11" xfId="5" applyNumberFormat="1" applyFont="1" applyBorder="1" applyAlignment="1" applyProtection="1">
      <alignment horizontal="center" vertical="center" shrinkToFit="1"/>
      <protection locked="0"/>
    </xf>
    <xf numFmtId="182" fontId="54" fillId="0" borderId="10" xfId="5" applyNumberFormat="1" applyFont="1" applyBorder="1" applyAlignment="1" applyProtection="1">
      <alignment horizontal="center" vertical="center" shrinkToFit="1"/>
      <protection locked="0"/>
    </xf>
    <xf numFmtId="0" fontId="18" fillId="0" borderId="11" xfId="5" applyFont="1" applyBorder="1" applyAlignment="1" applyProtection="1">
      <alignment horizontal="center" vertical="center" shrinkToFit="1"/>
      <protection locked="0"/>
    </xf>
    <xf numFmtId="0" fontId="18" fillId="0" borderId="10" xfId="5" applyFont="1" applyBorder="1" applyAlignment="1" applyProtection="1">
      <alignment horizontal="center" vertical="center" shrinkToFit="1"/>
      <protection locked="0"/>
    </xf>
    <xf numFmtId="0" fontId="18" fillId="0" borderId="16" xfId="5" applyFont="1" applyBorder="1" applyAlignment="1" applyProtection="1">
      <alignment horizontal="center" vertical="center" shrinkToFit="1"/>
      <protection locked="0"/>
    </xf>
    <xf numFmtId="0" fontId="18" fillId="0" borderId="2" xfId="5" applyFont="1" applyBorder="1" applyAlignment="1" applyProtection="1">
      <alignment horizontal="center" vertical="center" shrinkToFit="1"/>
      <protection locked="0"/>
    </xf>
    <xf numFmtId="0" fontId="84" fillId="4" borderId="11" xfId="0" applyFont="1" applyFill="1" applyBorder="1" applyAlignment="1">
      <alignment horizontal="center" vertical="center" shrinkToFit="1"/>
    </xf>
    <xf numFmtId="0" fontId="84" fillId="4" borderId="10" xfId="0" applyFont="1" applyFill="1" applyBorder="1" applyAlignment="1">
      <alignment horizontal="center" vertical="center" shrinkToFit="1"/>
    </xf>
    <xf numFmtId="0" fontId="18" fillId="0" borderId="7" xfId="5" applyFont="1" applyBorder="1" applyAlignment="1" applyProtection="1">
      <alignment horizontal="center" vertical="center" shrinkToFit="1"/>
      <protection locked="0"/>
    </xf>
    <xf numFmtId="0" fontId="18" fillId="0" borderId="43" xfId="5" applyFont="1" applyBorder="1" applyAlignment="1" applyProtection="1">
      <alignment horizontal="center" vertical="center" shrinkToFit="1"/>
      <protection locked="0"/>
    </xf>
    <xf numFmtId="0" fontId="18" fillId="0" borderId="44" xfId="5" applyFont="1" applyBorder="1" applyAlignment="1" applyProtection="1">
      <alignment horizontal="center" vertical="center" shrinkToFit="1"/>
      <protection locked="0"/>
    </xf>
    <xf numFmtId="0" fontId="84" fillId="4" borderId="17" xfId="5" applyFont="1" applyFill="1" applyBorder="1" applyAlignment="1">
      <alignment horizontal="center" vertical="center" shrinkToFit="1"/>
    </xf>
    <xf numFmtId="0" fontId="18" fillId="3" borderId="13" xfId="5" applyFont="1" applyFill="1" applyBorder="1" applyAlignment="1" applyProtection="1">
      <alignment horizontal="center" vertical="center" shrinkToFit="1"/>
      <protection locked="0"/>
    </xf>
    <xf numFmtId="0" fontId="18" fillId="3" borderId="4" xfId="5" applyFont="1" applyFill="1" applyBorder="1" applyAlignment="1" applyProtection="1">
      <alignment horizontal="center" vertical="center" shrinkToFit="1"/>
      <protection locked="0"/>
    </xf>
    <xf numFmtId="0" fontId="86" fillId="0" borderId="6" xfId="0" applyFont="1" applyBorder="1" applyAlignment="1" applyProtection="1">
      <alignment horizontal="center" vertical="center" shrinkToFit="1"/>
      <protection locked="0"/>
    </xf>
    <xf numFmtId="0" fontId="18" fillId="0" borderId="6" xfId="5" applyFont="1" applyBorder="1" applyAlignment="1" applyProtection="1">
      <alignment horizontal="center" vertical="center" shrinkToFit="1"/>
      <protection locked="0"/>
    </xf>
    <xf numFmtId="0" fontId="18" fillId="0" borderId="42" xfId="5" applyFont="1" applyBorder="1" applyAlignment="1" applyProtection="1">
      <alignment horizontal="center" vertical="center" shrinkToFit="1"/>
      <protection locked="0"/>
    </xf>
    <xf numFmtId="0" fontId="18" fillId="6" borderId="13" xfId="5" applyFont="1" applyFill="1" applyBorder="1" applyAlignment="1" applyProtection="1">
      <alignment horizontal="center" vertical="center" shrinkToFit="1"/>
      <protection locked="0"/>
    </xf>
    <xf numFmtId="0" fontId="18" fillId="6" borderId="4" xfId="5" applyFont="1" applyFill="1" applyBorder="1" applyAlignment="1" applyProtection="1">
      <alignment horizontal="center" vertical="center" shrinkToFit="1"/>
      <protection locked="0"/>
    </xf>
    <xf numFmtId="0" fontId="18" fillId="3" borderId="56" xfId="5" applyFont="1" applyFill="1" applyBorder="1" applyAlignment="1" applyProtection="1">
      <alignment horizontal="center" vertical="center" shrinkToFit="1"/>
      <protection locked="0"/>
    </xf>
    <xf numFmtId="0" fontId="18" fillId="3" borderId="57" xfId="5" applyFont="1" applyFill="1" applyBorder="1" applyAlignment="1" applyProtection="1">
      <alignment horizontal="center" vertical="center" shrinkToFit="1"/>
      <protection locked="0"/>
    </xf>
    <xf numFmtId="0" fontId="86" fillId="0" borderId="11" xfId="0" applyFont="1" applyBorder="1" applyAlignment="1" applyProtection="1">
      <alignment horizontal="center" vertical="center" shrinkToFit="1"/>
      <protection locked="0"/>
    </xf>
    <xf numFmtId="0" fontId="86" fillId="0" borderId="10" xfId="0" applyFont="1" applyBorder="1" applyAlignment="1" applyProtection="1">
      <alignment horizontal="center" vertical="center" shrinkToFit="1"/>
      <protection locked="0"/>
    </xf>
    <xf numFmtId="0" fontId="18" fillId="6" borderId="56" xfId="5" applyFont="1" applyFill="1" applyBorder="1" applyAlignment="1" applyProtection="1">
      <alignment horizontal="center" vertical="center" shrinkToFit="1"/>
      <protection locked="0"/>
    </xf>
    <xf numFmtId="0" fontId="18" fillId="6" borderId="57" xfId="5" applyFont="1" applyFill="1" applyBorder="1" applyAlignment="1" applyProtection="1">
      <alignment horizontal="center" vertical="center" shrinkToFit="1"/>
      <protection locked="0"/>
    </xf>
    <xf numFmtId="0" fontId="18" fillId="0" borderId="46" xfId="5" applyFont="1" applyBorder="1" applyAlignment="1" applyProtection="1">
      <alignment horizontal="center" vertical="center" shrinkToFit="1"/>
      <protection locked="0"/>
    </xf>
    <xf numFmtId="0" fontId="86" fillId="0" borderId="55" xfId="0" applyFont="1" applyBorder="1" applyAlignment="1" applyProtection="1">
      <alignment horizontal="center" vertical="center" shrinkToFit="1"/>
      <protection locked="0"/>
    </xf>
    <xf numFmtId="0" fontId="18" fillId="0" borderId="55" xfId="5" applyFont="1" applyBorder="1" applyAlignment="1" applyProtection="1">
      <alignment horizontal="center" vertical="center" shrinkToFit="1"/>
      <protection locked="0"/>
    </xf>
    <xf numFmtId="0" fontId="18" fillId="0" borderId="59" xfId="5" applyFont="1" applyBorder="1" applyAlignment="1" applyProtection="1">
      <alignment horizontal="center" vertical="center" shrinkToFit="1"/>
      <protection locked="0"/>
    </xf>
    <xf numFmtId="0" fontId="18" fillId="0" borderId="13" xfId="5" applyFont="1" applyBorder="1" applyAlignment="1" applyProtection="1">
      <alignment horizontal="center" vertical="center" shrinkToFit="1"/>
      <protection locked="0"/>
    </xf>
    <xf numFmtId="0" fontId="18" fillId="0" borderId="4" xfId="5" applyFont="1" applyBorder="1" applyAlignment="1" applyProtection="1">
      <alignment horizontal="center" vertical="center" shrinkToFit="1"/>
      <protection locked="0"/>
    </xf>
    <xf numFmtId="0" fontId="18" fillId="3" borderId="11" xfId="5" applyFont="1" applyFill="1" applyBorder="1" applyAlignment="1" applyProtection="1">
      <alignment horizontal="center" vertical="center" shrinkToFit="1"/>
      <protection locked="0"/>
    </xf>
    <xf numFmtId="0" fontId="18" fillId="3" borderId="7" xfId="5" applyFont="1" applyFill="1" applyBorder="1" applyAlignment="1" applyProtection="1">
      <alignment horizontal="center" vertical="center" shrinkToFit="1"/>
      <protection locked="0"/>
    </xf>
    <xf numFmtId="0" fontId="18" fillId="3" borderId="10" xfId="5" applyFont="1" applyFill="1" applyBorder="1" applyAlignment="1" applyProtection="1">
      <alignment horizontal="center" vertical="center" shrinkToFit="1"/>
      <protection locked="0"/>
    </xf>
    <xf numFmtId="0" fontId="54" fillId="0" borderId="11" xfId="5" applyFont="1" applyBorder="1" applyAlignment="1" applyProtection="1">
      <alignment horizontal="center" vertical="center" shrinkToFit="1"/>
      <protection locked="0"/>
    </xf>
    <xf numFmtId="0" fontId="54" fillId="0" borderId="7" xfId="5" applyFont="1" applyBorder="1" applyAlignment="1" applyProtection="1">
      <alignment horizontal="center" vertical="center" shrinkToFit="1"/>
      <protection locked="0"/>
    </xf>
    <xf numFmtId="0" fontId="54" fillId="0" borderId="10" xfId="5" applyFont="1" applyBorder="1" applyAlignment="1" applyProtection="1">
      <alignment horizontal="center" vertical="center" shrinkToFit="1"/>
      <protection locked="0"/>
    </xf>
    <xf numFmtId="0" fontId="54" fillId="0" borderId="42" xfId="5" applyFont="1" applyBorder="1" applyAlignment="1" applyProtection="1">
      <alignment horizontal="center" vertical="center" shrinkToFit="1"/>
      <protection locked="0"/>
    </xf>
    <xf numFmtId="0" fontId="18" fillId="0" borderId="11" xfId="5" applyFont="1" applyFill="1" applyBorder="1" applyAlignment="1" applyProtection="1">
      <alignment horizontal="center" vertical="center" shrinkToFit="1"/>
      <protection locked="0"/>
    </xf>
    <xf numFmtId="0" fontId="18" fillId="0" borderId="7" xfId="5" applyFont="1" applyFill="1" applyBorder="1" applyAlignment="1" applyProtection="1">
      <alignment horizontal="center" vertical="center" shrinkToFit="1"/>
      <protection locked="0"/>
    </xf>
    <xf numFmtId="0" fontId="18" fillId="0" borderId="10" xfId="5" applyFont="1" applyFill="1" applyBorder="1" applyAlignment="1" applyProtection="1">
      <alignment horizontal="center" vertical="center" shrinkToFit="1"/>
      <protection locked="0"/>
    </xf>
    <xf numFmtId="0" fontId="54" fillId="0" borderId="6" xfId="5" applyFont="1" applyBorder="1" applyAlignment="1" applyProtection="1">
      <alignment horizontal="center" vertical="center" shrinkToFit="1"/>
      <protection locked="0"/>
    </xf>
    <xf numFmtId="0" fontId="54" fillId="0" borderId="6" xfId="0" applyFont="1" applyBorder="1" applyAlignment="1" applyProtection="1">
      <alignment horizontal="center" vertical="center" shrinkToFit="1"/>
      <protection locked="0"/>
    </xf>
    <xf numFmtId="0" fontId="54" fillId="0" borderId="11" xfId="5" applyFont="1" applyFill="1" applyBorder="1" applyAlignment="1" applyProtection="1">
      <alignment horizontal="center" vertical="center" shrinkToFit="1"/>
      <protection locked="0"/>
    </xf>
    <xf numFmtId="0" fontId="54" fillId="0" borderId="7" xfId="5" applyFont="1" applyFill="1" applyBorder="1" applyAlignment="1" applyProtection="1">
      <alignment horizontal="center" vertical="center" shrinkToFit="1"/>
      <protection locked="0"/>
    </xf>
    <xf numFmtId="0" fontId="54" fillId="0" borderId="10" xfId="5" applyFont="1" applyFill="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54" fillId="0" borderId="10" xfId="0" applyFont="1" applyBorder="1" applyAlignment="1" applyProtection="1">
      <alignment horizontal="center" vertical="center" shrinkToFit="1"/>
      <protection locked="0"/>
    </xf>
    <xf numFmtId="0" fontId="54" fillId="0" borderId="7" xfId="0" applyFont="1" applyBorder="1" applyAlignment="1" applyProtection="1">
      <alignment horizontal="center" vertical="center" shrinkToFit="1"/>
      <protection locked="0"/>
    </xf>
    <xf numFmtId="0" fontId="88" fillId="3" borderId="11" xfId="0" applyFont="1" applyFill="1" applyBorder="1" applyAlignment="1">
      <alignment vertical="center"/>
    </xf>
    <xf numFmtId="0" fontId="88" fillId="3" borderId="7" xfId="0" applyFont="1" applyFill="1" applyBorder="1" applyAlignment="1">
      <alignment vertical="center"/>
    </xf>
    <xf numFmtId="0" fontId="88" fillId="3" borderId="10" xfId="0" applyFont="1" applyFill="1" applyBorder="1" applyAlignment="1">
      <alignment vertical="center"/>
    </xf>
    <xf numFmtId="0" fontId="18" fillId="0" borderId="33" xfId="5" applyFont="1" applyBorder="1" applyAlignment="1" applyProtection="1">
      <alignment horizontal="center" vertical="center" shrinkToFit="1"/>
      <protection locked="0"/>
    </xf>
    <xf numFmtId="0" fontId="18" fillId="0" borderId="35" xfId="5" applyFont="1" applyBorder="1" applyAlignment="1" applyProtection="1">
      <alignment horizontal="center" vertical="center" shrinkToFit="1"/>
      <protection locked="0"/>
    </xf>
    <xf numFmtId="0" fontId="86" fillId="0" borderId="33" xfId="0" applyFont="1" applyBorder="1" applyAlignment="1" applyProtection="1">
      <alignment horizontal="center" vertical="center" shrinkToFit="1"/>
      <protection locked="0"/>
    </xf>
    <xf numFmtId="0" fontId="86" fillId="0" borderId="35" xfId="0" applyFont="1" applyBorder="1" applyAlignment="1" applyProtection="1">
      <alignment horizontal="center" vertical="center" shrinkToFit="1"/>
      <protection locked="0"/>
    </xf>
    <xf numFmtId="0" fontId="88" fillId="6" borderId="11" xfId="0" applyFont="1" applyFill="1" applyBorder="1" applyAlignment="1">
      <alignment vertical="center"/>
    </xf>
    <xf numFmtId="0" fontId="88" fillId="6" borderId="7" xfId="0" applyFont="1" applyFill="1" applyBorder="1" applyAlignment="1">
      <alignment vertical="center"/>
    </xf>
    <xf numFmtId="0" fontId="88" fillId="6" borderId="10" xfId="0" applyFont="1" applyFill="1" applyBorder="1" applyAlignment="1">
      <alignment vertical="center"/>
    </xf>
    <xf numFmtId="0" fontId="88" fillId="3" borderId="6" xfId="0" applyFont="1" applyFill="1" applyBorder="1" applyAlignment="1">
      <alignment vertical="center" shrinkToFit="1"/>
    </xf>
    <xf numFmtId="0" fontId="88" fillId="3" borderId="6" xfId="0" applyFont="1" applyFill="1" applyBorder="1" applyAlignment="1">
      <alignment vertical="center"/>
    </xf>
    <xf numFmtId="0" fontId="86" fillId="0" borderId="6" xfId="0" applyFont="1" applyBorder="1" applyAlignment="1" applyProtection="1">
      <alignment horizontal="center" vertical="center" wrapText="1" shrinkToFit="1"/>
      <protection locked="0"/>
    </xf>
    <xf numFmtId="0" fontId="86" fillId="0" borderId="43" xfId="0" applyFont="1" applyBorder="1" applyAlignment="1" applyProtection="1">
      <alignment horizontal="center" vertical="center" shrinkToFit="1"/>
      <protection locked="0"/>
    </xf>
    <xf numFmtId="0" fontId="86" fillId="0" borderId="45" xfId="0" applyFont="1" applyBorder="1" applyAlignment="1" applyProtection="1">
      <alignment horizontal="center" vertical="center" shrinkToFit="1"/>
      <protection locked="0"/>
    </xf>
    <xf numFmtId="0" fontId="70" fillId="3" borderId="11" xfId="0" applyFont="1" applyFill="1" applyBorder="1" applyAlignment="1">
      <alignment vertical="center"/>
    </xf>
    <xf numFmtId="0" fontId="70" fillId="3" borderId="7" xfId="0" applyFont="1" applyFill="1" applyBorder="1" applyAlignment="1">
      <alignment vertical="center"/>
    </xf>
    <xf numFmtId="0" fontId="70" fillId="3" borderId="10" xfId="0" applyFont="1" applyFill="1" applyBorder="1" applyAlignment="1">
      <alignment vertical="center"/>
    </xf>
    <xf numFmtId="0" fontId="70" fillId="3" borderId="6" xfId="0" applyFont="1" applyFill="1" applyBorder="1" applyAlignment="1">
      <alignment vertical="center"/>
    </xf>
    <xf numFmtId="0" fontId="86" fillId="0" borderId="7" xfId="0" applyFont="1" applyBorder="1" applyAlignment="1" applyProtection="1">
      <alignment horizontal="center" vertical="center" shrinkToFit="1"/>
      <protection locked="0"/>
    </xf>
    <xf numFmtId="0" fontId="88" fillId="4" borderId="0" xfId="0" applyFont="1" applyFill="1" applyBorder="1" applyAlignment="1">
      <alignment vertical="center"/>
    </xf>
    <xf numFmtId="0" fontId="88" fillId="3" borderId="11" xfId="0" applyFont="1" applyFill="1" applyBorder="1" applyAlignment="1">
      <alignment vertical="center" shrinkToFit="1"/>
    </xf>
    <xf numFmtId="0" fontId="88" fillId="3" borderId="7" xfId="0" applyFont="1" applyFill="1" applyBorder="1" applyAlignment="1">
      <alignment vertical="center" shrinkToFit="1"/>
    </xf>
    <xf numFmtId="0" fontId="88" fillId="3" borderId="10" xfId="0" applyFont="1" applyFill="1" applyBorder="1" applyAlignment="1">
      <alignment vertical="center" shrinkToFit="1"/>
    </xf>
    <xf numFmtId="0" fontId="18" fillId="3" borderId="43" xfId="5" applyFont="1" applyFill="1" applyBorder="1" applyAlignment="1" applyProtection="1">
      <alignment horizontal="center" vertical="center" shrinkToFit="1"/>
      <protection locked="0"/>
    </xf>
    <xf numFmtId="0" fontId="18" fillId="3" borderId="44" xfId="5" applyFont="1" applyFill="1" applyBorder="1" applyAlignment="1" applyProtection="1">
      <alignment horizontal="center" vertical="center" shrinkToFit="1"/>
      <protection locked="0"/>
    </xf>
    <xf numFmtId="0" fontId="18" fillId="3" borderId="45" xfId="5" applyFont="1" applyFill="1" applyBorder="1" applyAlignment="1" applyProtection="1">
      <alignment horizontal="center" vertical="center" shrinkToFit="1"/>
      <protection locked="0"/>
    </xf>
    <xf numFmtId="0" fontId="18" fillId="0" borderId="6" xfId="5" applyFont="1" applyBorder="1" applyAlignment="1" applyProtection="1">
      <alignment horizontal="left" vertical="center" shrinkToFit="1"/>
      <protection locked="0"/>
    </xf>
    <xf numFmtId="0" fontId="18" fillId="0" borderId="59" xfId="5" applyFont="1" applyBorder="1" applyAlignment="1" applyProtection="1">
      <alignment horizontal="left" vertical="center" shrinkToFit="1"/>
      <protection locked="0"/>
    </xf>
    <xf numFmtId="0" fontId="84" fillId="4" borderId="17" xfId="0" applyFont="1" applyFill="1" applyBorder="1" applyAlignment="1">
      <alignment horizontal="center" vertical="center" shrinkToFit="1"/>
    </xf>
    <xf numFmtId="0" fontId="95" fillId="11" borderId="58" xfId="5" applyFont="1" applyFill="1" applyBorder="1" applyAlignment="1">
      <alignment horizontal="center" vertical="center" textRotation="255" shrinkToFit="1"/>
    </xf>
    <xf numFmtId="0" fontId="95" fillId="11" borderId="60" xfId="5" applyFont="1" applyFill="1" applyBorder="1" applyAlignment="1">
      <alignment horizontal="center" vertical="center" textRotation="255" shrinkToFit="1"/>
    </xf>
    <xf numFmtId="0" fontId="95" fillId="11" borderId="61" xfId="5" applyFont="1" applyFill="1" applyBorder="1" applyAlignment="1">
      <alignment horizontal="center" vertical="center" textRotation="255" shrinkToFit="1"/>
    </xf>
    <xf numFmtId="0" fontId="94" fillId="12" borderId="58" xfId="5" applyFont="1" applyFill="1" applyBorder="1" applyAlignment="1">
      <alignment horizontal="center" vertical="center" textRotation="255" shrinkToFit="1"/>
    </xf>
    <xf numFmtId="0" fontId="94" fillId="12" borderId="60" xfId="5" applyFont="1" applyFill="1" applyBorder="1" applyAlignment="1">
      <alignment horizontal="center" vertical="center" textRotation="255" shrinkToFit="1"/>
    </xf>
    <xf numFmtId="0" fontId="85" fillId="19" borderId="60" xfId="5" applyFont="1" applyFill="1" applyBorder="1" applyAlignment="1">
      <alignment horizontal="center" vertical="center" textRotation="255" shrinkToFit="1"/>
    </xf>
    <xf numFmtId="0" fontId="85" fillId="19" borderId="61" xfId="5" applyFont="1" applyFill="1" applyBorder="1" applyAlignment="1">
      <alignment horizontal="center" vertical="center" textRotation="255" shrinkToFit="1"/>
    </xf>
    <xf numFmtId="0" fontId="95" fillId="15" borderId="58" xfId="5" applyFont="1" applyFill="1" applyBorder="1" applyAlignment="1">
      <alignment horizontal="center" vertical="center" textRotation="255" shrinkToFit="1"/>
    </xf>
    <xf numFmtId="0" fontId="95" fillId="15" borderId="60" xfId="5" applyFont="1" applyFill="1" applyBorder="1" applyAlignment="1">
      <alignment horizontal="center" vertical="center" textRotation="255" shrinkToFit="1"/>
    </xf>
    <xf numFmtId="0" fontId="94" fillId="12" borderId="61" xfId="5" applyFont="1" applyFill="1" applyBorder="1" applyAlignment="1">
      <alignment horizontal="center" vertical="center" textRotation="255" shrinkToFit="1"/>
    </xf>
    <xf numFmtId="0" fontId="85" fillId="13" borderId="58" xfId="5" applyFont="1" applyFill="1" applyBorder="1" applyAlignment="1">
      <alignment horizontal="center" vertical="center" textRotation="255" shrinkToFit="1"/>
    </xf>
    <xf numFmtId="0" fontId="85" fillId="13" borderId="60" xfId="5" applyFont="1" applyFill="1" applyBorder="1" applyAlignment="1">
      <alignment horizontal="center" vertical="center" textRotation="255" shrinkToFit="1"/>
    </xf>
    <xf numFmtId="0" fontId="85" fillId="13" borderId="61" xfId="5" applyFont="1" applyFill="1" applyBorder="1" applyAlignment="1">
      <alignment horizontal="center" vertical="center" textRotation="255" shrinkToFit="1"/>
    </xf>
    <xf numFmtId="0" fontId="85" fillId="14" borderId="58" xfId="5" applyFont="1" applyFill="1" applyBorder="1" applyAlignment="1">
      <alignment horizontal="center" vertical="center" textRotation="255" shrinkToFit="1"/>
    </xf>
    <xf numFmtId="0" fontId="85" fillId="14" borderId="60" xfId="5" applyFont="1" applyFill="1" applyBorder="1" applyAlignment="1">
      <alignment horizontal="center" vertical="center" textRotation="255" shrinkToFit="1"/>
    </xf>
    <xf numFmtId="0" fontId="85" fillId="14" borderId="61" xfId="5" applyFont="1" applyFill="1" applyBorder="1" applyAlignment="1">
      <alignment horizontal="center" vertical="center" textRotation="255" shrinkToFit="1"/>
    </xf>
    <xf numFmtId="0" fontId="95" fillId="16" borderId="58" xfId="5" applyFont="1" applyFill="1" applyBorder="1" applyAlignment="1">
      <alignment horizontal="center" vertical="center" textRotation="255" shrinkToFit="1"/>
    </xf>
    <xf numFmtId="0" fontId="95" fillId="16" borderId="60" xfId="5" applyFont="1" applyFill="1" applyBorder="1" applyAlignment="1">
      <alignment horizontal="center" vertical="center" textRotation="255" shrinkToFit="1"/>
    </xf>
    <xf numFmtId="0" fontId="95" fillId="16" borderId="61" xfId="5" applyFont="1" applyFill="1" applyBorder="1" applyAlignment="1">
      <alignment horizontal="center" vertical="center" textRotation="255" shrinkToFit="1"/>
    </xf>
    <xf numFmtId="0" fontId="85" fillId="17" borderId="58" xfId="5" applyFont="1" applyFill="1" applyBorder="1" applyAlignment="1">
      <alignment horizontal="center" vertical="center" textRotation="255" shrinkToFit="1"/>
    </xf>
    <xf numFmtId="0" fontId="85" fillId="17" borderId="60" xfId="5" applyFont="1" applyFill="1" applyBorder="1" applyAlignment="1">
      <alignment horizontal="center" vertical="center" textRotation="255" shrinkToFit="1"/>
    </xf>
    <xf numFmtId="0" fontId="95" fillId="15" borderId="61" xfId="5" applyFont="1" applyFill="1" applyBorder="1" applyAlignment="1">
      <alignment horizontal="center" vertical="center" textRotation="255" shrinkToFit="1"/>
    </xf>
    <xf numFmtId="0" fontId="95" fillId="20" borderId="58" xfId="5" applyFont="1" applyFill="1" applyBorder="1" applyAlignment="1">
      <alignment horizontal="center" vertical="center" textRotation="255" shrinkToFit="1"/>
    </xf>
    <xf numFmtId="0" fontId="95" fillId="20" borderId="60" xfId="5" applyFont="1" applyFill="1" applyBorder="1" applyAlignment="1">
      <alignment horizontal="center" vertical="center" textRotation="255" shrinkToFit="1"/>
    </xf>
    <xf numFmtId="0" fontId="95" fillId="20" borderId="61" xfId="5" applyFont="1" applyFill="1" applyBorder="1" applyAlignment="1">
      <alignment horizontal="center" vertical="center" textRotation="255" shrinkToFit="1"/>
    </xf>
    <xf numFmtId="0" fontId="85" fillId="17" borderId="61" xfId="5" applyFont="1" applyFill="1" applyBorder="1" applyAlignment="1">
      <alignment horizontal="center" vertical="center" textRotation="255" shrinkToFit="1"/>
    </xf>
    <xf numFmtId="0" fontId="85" fillId="18" borderId="58" xfId="5" applyFont="1" applyFill="1" applyBorder="1" applyAlignment="1">
      <alignment horizontal="center" vertical="center" textRotation="255" shrinkToFit="1"/>
    </xf>
    <xf numFmtId="0" fontId="85" fillId="18" borderId="60" xfId="5" applyFont="1" applyFill="1" applyBorder="1" applyAlignment="1">
      <alignment horizontal="center" vertical="center" textRotation="255" shrinkToFit="1"/>
    </xf>
    <xf numFmtId="0" fontId="85" fillId="18" borderId="61" xfId="5" applyFont="1" applyFill="1" applyBorder="1" applyAlignment="1">
      <alignment horizontal="center" vertical="center" textRotation="255" shrinkToFit="1"/>
    </xf>
    <xf numFmtId="0" fontId="18" fillId="6" borderId="43" xfId="5" applyFont="1" applyFill="1" applyBorder="1" applyAlignment="1" applyProtection="1">
      <alignment horizontal="center" vertical="center" shrinkToFit="1"/>
      <protection locked="0"/>
    </xf>
    <xf numFmtId="0" fontId="18" fillId="6" borderId="44" xfId="5" applyFont="1" applyFill="1" applyBorder="1" applyAlignment="1" applyProtection="1">
      <alignment horizontal="center" vertical="center" shrinkToFit="1"/>
      <protection locked="0"/>
    </xf>
    <xf numFmtId="0" fontId="18" fillId="6" borderId="45" xfId="5" applyFont="1" applyFill="1" applyBorder="1" applyAlignment="1" applyProtection="1">
      <alignment horizontal="center" vertical="center" shrinkToFit="1"/>
      <protection locked="0"/>
    </xf>
    <xf numFmtId="0" fontId="18" fillId="0" borderId="18" xfId="5" applyFont="1" applyBorder="1" applyAlignment="1" applyProtection="1">
      <alignment horizontal="center" vertical="center" shrinkToFit="1"/>
      <protection locked="0"/>
    </xf>
    <xf numFmtId="0" fontId="54" fillId="0" borderId="33" xfId="0" applyFont="1" applyBorder="1" applyAlignment="1" applyProtection="1">
      <alignment horizontal="center" vertical="center" shrinkToFit="1"/>
      <protection locked="0"/>
    </xf>
    <xf numFmtId="0" fontId="54" fillId="0" borderId="35" xfId="0" applyFont="1" applyBorder="1" applyAlignment="1" applyProtection="1">
      <alignment horizontal="center" vertical="center" shrinkToFit="1"/>
      <protection locked="0"/>
    </xf>
    <xf numFmtId="0" fontId="54" fillId="0" borderId="6" xfId="5" applyFont="1" applyFill="1" applyBorder="1" applyAlignment="1" applyProtection="1">
      <alignment horizontal="center" vertical="center" shrinkToFit="1"/>
      <protection locked="0"/>
    </xf>
    <xf numFmtId="0" fontId="54" fillId="0" borderId="59" xfId="5" applyFont="1" applyFill="1" applyBorder="1" applyAlignment="1" applyProtection="1">
      <alignment horizontal="center" vertical="center" shrinkToFit="1"/>
      <protection locked="0"/>
    </xf>
    <xf numFmtId="0" fontId="54" fillId="0" borderId="59" xfId="5" applyFont="1" applyBorder="1" applyAlignment="1" applyProtection="1">
      <alignment horizontal="center" vertical="center" shrinkToFit="1"/>
      <protection locked="0"/>
    </xf>
    <xf numFmtId="0" fontId="93" fillId="4" borderId="4" xfId="0" applyFont="1" applyFill="1" applyBorder="1" applyAlignment="1">
      <alignment horizontal="left" vertical="center" wrapText="1"/>
    </xf>
    <xf numFmtId="0" fontId="93" fillId="4" borderId="4" xfId="0" applyFont="1" applyFill="1" applyBorder="1" applyAlignment="1">
      <alignment horizontal="left" vertical="center"/>
    </xf>
    <xf numFmtId="0" fontId="84" fillId="4" borderId="43" xfId="0" applyFont="1" applyFill="1" applyBorder="1" applyAlignment="1">
      <alignment horizontal="center" vertical="center" shrinkToFit="1"/>
    </xf>
    <xf numFmtId="0" fontId="84" fillId="4" borderId="45" xfId="0" applyFont="1" applyFill="1" applyBorder="1" applyAlignment="1">
      <alignment horizontal="center" vertical="center" shrinkToFit="1"/>
    </xf>
    <xf numFmtId="0" fontId="85" fillId="19" borderId="58" xfId="5" applyFont="1" applyFill="1" applyBorder="1" applyAlignment="1">
      <alignment horizontal="center" vertical="center" textRotation="255" shrinkToFit="1"/>
    </xf>
    <xf numFmtId="0" fontId="54" fillId="6" borderId="13" xfId="5" applyFont="1" applyFill="1" applyBorder="1" applyAlignment="1" applyProtection="1">
      <alignment horizontal="center" vertical="center" shrinkToFit="1"/>
      <protection locked="0"/>
    </xf>
    <xf numFmtId="0" fontId="54" fillId="6" borderId="4" xfId="5" applyFont="1" applyFill="1" applyBorder="1" applyAlignment="1" applyProtection="1">
      <alignment horizontal="center" vertical="center" shrinkToFit="1"/>
      <protection locked="0"/>
    </xf>
    <xf numFmtId="0" fontId="54" fillId="0" borderId="13" xfId="5" applyFont="1" applyBorder="1" applyAlignment="1" applyProtection="1">
      <alignment horizontal="center" vertical="center" shrinkToFit="1"/>
      <protection locked="0"/>
    </xf>
    <xf numFmtId="0" fontId="54" fillId="0" borderId="4" xfId="5" applyFont="1" applyBorder="1" applyAlignment="1" applyProtection="1">
      <alignment horizontal="center" vertical="center" shrinkToFit="1"/>
      <protection locked="0"/>
    </xf>
    <xf numFmtId="0" fontId="18" fillId="3" borderId="33" xfId="5" applyFont="1" applyFill="1" applyBorder="1" applyAlignment="1" applyProtection="1">
      <alignment horizontal="center" vertical="center" shrinkToFit="1"/>
      <protection locked="0"/>
    </xf>
    <xf numFmtId="0" fontId="18" fillId="3" borderId="34" xfId="5" applyFont="1" applyFill="1" applyBorder="1" applyAlignment="1" applyProtection="1">
      <alignment horizontal="center" vertical="center" shrinkToFit="1"/>
      <protection locked="0"/>
    </xf>
    <xf numFmtId="0" fontId="18" fillId="3" borderId="35" xfId="5" applyFont="1" applyFill="1" applyBorder="1" applyAlignment="1" applyProtection="1">
      <alignment horizontal="center" vertical="center" shrinkToFit="1"/>
      <protection locked="0"/>
    </xf>
    <xf numFmtId="0" fontId="18" fillId="0" borderId="34" xfId="5" applyFont="1" applyBorder="1" applyAlignment="1" applyProtection="1">
      <alignment horizontal="center" vertical="center" shrinkToFit="1"/>
      <protection locked="0"/>
    </xf>
    <xf numFmtId="0" fontId="18" fillId="0" borderId="36" xfId="5" applyFont="1" applyBorder="1" applyAlignment="1" applyProtection="1">
      <alignment horizontal="center" vertical="center" shrinkToFit="1"/>
      <protection locked="0"/>
    </xf>
    <xf numFmtId="0" fontId="18" fillId="0" borderId="73" xfId="5" applyFont="1" applyBorder="1" applyAlignment="1" applyProtection="1">
      <alignment horizontal="center" vertical="center" shrinkToFit="1"/>
      <protection locked="0"/>
    </xf>
    <xf numFmtId="0" fontId="18" fillId="0" borderId="74" xfId="5" applyFont="1" applyBorder="1" applyAlignment="1" applyProtection="1">
      <alignment horizontal="center" vertical="center" shrinkToFit="1"/>
      <protection locked="0"/>
    </xf>
    <xf numFmtId="0" fontId="86" fillId="0" borderId="36" xfId="0" applyFont="1" applyBorder="1" applyAlignment="1" applyProtection="1">
      <alignment horizontal="center" vertical="center" shrinkToFit="1"/>
      <protection locked="0"/>
    </xf>
    <xf numFmtId="0" fontId="18" fillId="6" borderId="11" xfId="5" applyFont="1" applyFill="1" applyBorder="1" applyAlignment="1" applyProtection="1">
      <alignment horizontal="center" vertical="center" shrinkToFit="1"/>
      <protection locked="0"/>
    </xf>
    <xf numFmtId="0" fontId="18" fillId="6" borderId="7" xfId="5" applyFont="1" applyFill="1" applyBorder="1" applyAlignment="1" applyProtection="1">
      <alignment horizontal="center" vertical="center" shrinkToFit="1"/>
      <protection locked="0"/>
    </xf>
    <xf numFmtId="0" fontId="18" fillId="6" borderId="10" xfId="5" applyFont="1" applyFill="1" applyBorder="1" applyAlignment="1" applyProtection="1">
      <alignment horizontal="center" vertical="center" shrinkToFit="1"/>
      <protection locked="0"/>
    </xf>
    <xf numFmtId="0" fontId="18" fillId="0" borderId="6" xfId="5" applyFont="1" applyFill="1" applyBorder="1" applyAlignment="1" applyProtection="1">
      <alignment horizontal="center" vertical="center" shrinkToFit="1"/>
      <protection locked="0"/>
    </xf>
    <xf numFmtId="0" fontId="18" fillId="0" borderId="11" xfId="5" applyFont="1" applyBorder="1" applyAlignment="1" applyProtection="1">
      <alignment horizontal="left" vertical="center" shrinkToFit="1"/>
      <protection locked="0"/>
    </xf>
    <xf numFmtId="0" fontId="18" fillId="0" borderId="7" xfId="5" applyFont="1" applyBorder="1" applyAlignment="1" applyProtection="1">
      <alignment horizontal="left" vertical="center" shrinkToFit="1"/>
      <protection locked="0"/>
    </xf>
    <xf numFmtId="0" fontId="18" fillId="0" borderId="42" xfId="5" applyFont="1" applyBorder="1" applyAlignment="1" applyProtection="1">
      <alignment horizontal="left" vertical="center" shrinkToFit="1"/>
      <protection locked="0"/>
    </xf>
    <xf numFmtId="0" fontId="18" fillId="0" borderId="17" xfId="5" applyFont="1" applyBorder="1" applyAlignment="1" applyProtection="1">
      <alignment horizontal="center" vertical="center" shrinkToFit="1"/>
      <protection locked="0"/>
    </xf>
    <xf numFmtId="177" fontId="53" fillId="0" borderId="16" xfId="6" applyNumberFormat="1" applyFont="1" applyBorder="1" applyAlignment="1" applyProtection="1">
      <alignment horizontal="center" vertical="center" shrinkToFit="1"/>
      <protection locked="0"/>
    </xf>
    <xf numFmtId="177" fontId="53" fillId="0" borderId="1" xfId="6" applyNumberFormat="1" applyFont="1" applyBorder="1" applyAlignment="1" applyProtection="1">
      <alignment horizontal="center" vertical="center" shrinkToFit="1"/>
      <protection locked="0"/>
    </xf>
    <xf numFmtId="177" fontId="53" fillId="0" borderId="2" xfId="6" applyNumberFormat="1" applyFont="1" applyBorder="1" applyAlignment="1" applyProtection="1">
      <alignment horizontal="center" vertical="center" shrinkToFit="1"/>
      <protection locked="0"/>
    </xf>
    <xf numFmtId="177" fontId="53" fillId="0" borderId="11" xfId="6" applyNumberFormat="1" applyFont="1" applyBorder="1" applyAlignment="1" applyProtection="1">
      <alignment horizontal="center" vertical="center" shrinkToFit="1"/>
      <protection locked="0"/>
    </xf>
    <xf numFmtId="177" fontId="53" fillId="0" borderId="7" xfId="6" applyNumberFormat="1" applyFont="1" applyBorder="1" applyAlignment="1" applyProtection="1">
      <alignment horizontal="center" vertical="center" shrinkToFit="1"/>
      <protection locked="0"/>
    </xf>
    <xf numFmtId="177" fontId="53" fillId="0" borderId="10" xfId="6" applyNumberFormat="1" applyFont="1" applyBorder="1" applyAlignment="1" applyProtection="1">
      <alignment horizontal="center" vertical="center" shrinkToFit="1"/>
      <protection locked="0"/>
    </xf>
    <xf numFmtId="0" fontId="18" fillId="5" borderId="13" xfId="6" applyFont="1" applyFill="1" applyBorder="1" applyAlignment="1">
      <alignment horizontal="center" vertical="center" shrinkToFit="1"/>
    </xf>
    <xf numFmtId="0" fontId="18" fillId="5" borderId="4" xfId="6" applyFont="1" applyFill="1" applyBorder="1" applyAlignment="1">
      <alignment horizontal="center" vertical="center" shrinkToFit="1"/>
    </xf>
    <xf numFmtId="0" fontId="18" fillId="5" borderId="5" xfId="6" applyFont="1" applyFill="1" applyBorder="1" applyAlignment="1">
      <alignment horizontal="center" vertical="center" shrinkToFit="1"/>
    </xf>
    <xf numFmtId="0" fontId="15" fillId="5" borderId="17" xfId="6" applyFont="1" applyFill="1" applyBorder="1" applyAlignment="1">
      <alignment horizontal="center" vertical="center" textRotation="255" shrinkToFit="1"/>
    </xf>
    <xf numFmtId="0" fontId="15" fillId="5" borderId="23" xfId="6" applyFont="1" applyFill="1" applyBorder="1" applyAlignment="1">
      <alignment horizontal="center" vertical="center" textRotation="255" shrinkToFit="1"/>
    </xf>
    <xf numFmtId="0" fontId="15" fillId="5" borderId="18" xfId="6" applyFont="1" applyFill="1" applyBorder="1" applyAlignment="1">
      <alignment horizontal="center" vertical="center" textRotation="255" shrinkToFit="1"/>
    </xf>
    <xf numFmtId="38" fontId="54" fillId="8" borderId="11" xfId="2" applyFont="1" applyFill="1" applyBorder="1" applyAlignment="1">
      <alignment horizontal="center" vertical="center" shrinkToFit="1"/>
    </xf>
    <xf numFmtId="38" fontId="54" fillId="8" borderId="7" xfId="2" applyFont="1" applyFill="1" applyBorder="1" applyAlignment="1">
      <alignment horizontal="center" vertical="center" shrinkToFit="1"/>
    </xf>
    <xf numFmtId="38" fontId="54" fillId="8" borderId="10" xfId="2" applyFont="1" applyFill="1" applyBorder="1" applyAlignment="1">
      <alignment horizontal="center" vertical="center" shrinkToFit="1"/>
    </xf>
    <xf numFmtId="0" fontId="18" fillId="5" borderId="16" xfId="6" applyFont="1" applyFill="1" applyBorder="1" applyAlignment="1">
      <alignment horizontal="center" vertical="center" shrinkToFit="1"/>
    </xf>
    <xf numFmtId="0" fontId="18" fillId="5" borderId="1" xfId="6" applyFont="1" applyFill="1" applyBorder="1" applyAlignment="1">
      <alignment horizontal="center" vertical="center" shrinkToFit="1"/>
    </xf>
    <xf numFmtId="0" fontId="18" fillId="5" borderId="2" xfId="6" applyFont="1" applyFill="1" applyBorder="1" applyAlignment="1">
      <alignment horizontal="center" vertical="center" shrinkToFit="1"/>
    </xf>
    <xf numFmtId="0" fontId="15" fillId="5" borderId="16" xfId="6" applyFont="1" applyFill="1" applyBorder="1" applyAlignment="1">
      <alignment horizontal="center" vertical="center" shrinkToFit="1"/>
    </xf>
    <xf numFmtId="0" fontId="15" fillId="5" borderId="1" xfId="6" applyFont="1" applyFill="1" applyBorder="1" applyAlignment="1">
      <alignment horizontal="center" vertical="center" shrinkToFit="1"/>
    </xf>
    <xf numFmtId="0" fontId="15" fillId="5" borderId="2" xfId="6" applyFont="1" applyFill="1" applyBorder="1" applyAlignment="1">
      <alignment horizontal="center" vertical="center" shrinkToFit="1"/>
    </xf>
    <xf numFmtId="0" fontId="15" fillId="5" borderId="13" xfId="6" applyFont="1" applyFill="1" applyBorder="1" applyAlignment="1">
      <alignment horizontal="center" vertical="center" shrinkToFit="1"/>
    </xf>
    <xf numFmtId="0" fontId="15" fillId="5" borderId="4" xfId="6" applyFont="1" applyFill="1" applyBorder="1" applyAlignment="1">
      <alignment horizontal="center" vertical="center" shrinkToFit="1"/>
    </xf>
    <xf numFmtId="0" fontId="15" fillId="5" borderId="5" xfId="6" applyFont="1" applyFill="1" applyBorder="1" applyAlignment="1">
      <alignment horizontal="center" vertical="center" shrinkToFit="1"/>
    </xf>
    <xf numFmtId="0" fontId="15" fillId="5" borderId="6" xfId="6" applyFont="1" applyFill="1" applyBorder="1" applyAlignment="1">
      <alignment horizontal="center" vertical="center" textRotation="255" shrinkToFit="1"/>
    </xf>
    <xf numFmtId="0" fontId="18" fillId="5" borderId="6" xfId="6" applyFont="1" applyFill="1" applyBorder="1" applyAlignment="1">
      <alignment horizontal="center" vertical="center" shrinkToFit="1"/>
    </xf>
    <xf numFmtId="38" fontId="18" fillId="5" borderId="6" xfId="2" applyFont="1" applyFill="1" applyBorder="1" applyAlignment="1">
      <alignment horizontal="center" vertical="center" shrinkToFit="1"/>
    </xf>
    <xf numFmtId="38" fontId="18" fillId="5" borderId="16" xfId="2" applyFont="1" applyFill="1" applyBorder="1" applyAlignment="1">
      <alignment horizontal="center" vertical="center" shrinkToFit="1"/>
    </xf>
    <xf numFmtId="38" fontId="18" fillId="5" borderId="1" xfId="2" applyFont="1" applyFill="1" applyBorder="1" applyAlignment="1">
      <alignment horizontal="center" vertical="center" shrinkToFit="1"/>
    </xf>
    <xf numFmtId="38" fontId="18" fillId="5" borderId="2" xfId="2" applyFont="1" applyFill="1" applyBorder="1" applyAlignment="1">
      <alignment horizontal="center" vertical="center" shrinkToFit="1"/>
    </xf>
    <xf numFmtId="38" fontId="18" fillId="5" borderId="13" xfId="2" applyFont="1" applyFill="1" applyBorder="1" applyAlignment="1">
      <alignment horizontal="center" vertical="center" shrinkToFit="1"/>
    </xf>
    <xf numFmtId="38" fontId="18" fillId="5" borderId="4" xfId="2" applyFont="1" applyFill="1" applyBorder="1" applyAlignment="1">
      <alignment horizontal="center" vertical="center" shrinkToFit="1"/>
    </xf>
    <xf numFmtId="38" fontId="18" fillId="5" borderId="5" xfId="2" applyFont="1" applyFill="1" applyBorder="1" applyAlignment="1">
      <alignment horizontal="center" vertical="center" shrinkToFit="1"/>
    </xf>
    <xf numFmtId="176" fontId="62" fillId="0" borderId="16" xfId="0" applyNumberFormat="1" applyFont="1" applyBorder="1" applyAlignment="1">
      <alignment horizontal="center" vertical="center" wrapText="1"/>
    </xf>
    <xf numFmtId="176" fontId="62" fillId="0" borderId="1" xfId="0" applyNumberFormat="1" applyFont="1" applyBorder="1" applyAlignment="1">
      <alignment horizontal="center" vertical="center" wrapText="1"/>
    </xf>
    <xf numFmtId="176" fontId="62" fillId="0" borderId="2" xfId="0" applyNumberFormat="1" applyFont="1" applyBorder="1" applyAlignment="1">
      <alignment horizontal="center" vertical="center" wrapText="1"/>
    </xf>
    <xf numFmtId="176" fontId="62" fillId="0" borderId="12" xfId="0" applyNumberFormat="1" applyFont="1" applyBorder="1" applyAlignment="1">
      <alignment horizontal="center" vertical="center" wrapText="1"/>
    </xf>
    <xf numFmtId="176" fontId="62" fillId="0" borderId="0" xfId="0" applyNumberFormat="1" applyFont="1" applyBorder="1" applyAlignment="1">
      <alignment horizontal="center" vertical="center" wrapText="1"/>
    </xf>
    <xf numFmtId="176" fontId="62" fillId="0" borderId="3" xfId="0" applyNumberFormat="1" applyFont="1" applyBorder="1" applyAlignment="1">
      <alignment horizontal="center" vertical="center" wrapText="1"/>
    </xf>
    <xf numFmtId="176" fontId="62" fillId="0" borderId="13" xfId="0" applyNumberFormat="1" applyFont="1" applyBorder="1" applyAlignment="1">
      <alignment horizontal="center" vertical="center" wrapText="1"/>
    </xf>
    <xf numFmtId="176" fontId="62" fillId="0" borderId="4" xfId="0" applyNumberFormat="1" applyFont="1" applyBorder="1" applyAlignment="1">
      <alignment horizontal="center" vertical="center" wrapText="1"/>
    </xf>
    <xf numFmtId="176" fontId="62" fillId="0" borderId="5" xfId="0" applyNumberFormat="1" applyFont="1" applyBorder="1" applyAlignment="1">
      <alignment horizontal="center" vertical="center" wrapText="1"/>
    </xf>
    <xf numFmtId="0" fontId="49" fillId="0" borderId="0" xfId="0" applyFont="1" applyAlignment="1">
      <alignment horizontal="right" vertical="center"/>
    </xf>
    <xf numFmtId="176" fontId="62" fillId="0" borderId="47" xfId="0" applyNumberFormat="1" applyFont="1" applyBorder="1" applyAlignment="1">
      <alignment horizontal="center" vertical="center" wrapText="1"/>
    </xf>
    <xf numFmtId="176" fontId="62" fillId="0" borderId="48" xfId="0" applyNumberFormat="1" applyFont="1" applyBorder="1" applyAlignment="1">
      <alignment horizontal="center" vertical="center" wrapText="1"/>
    </xf>
    <xf numFmtId="176" fontId="62" fillId="0" borderId="49" xfId="0" applyNumberFormat="1" applyFont="1" applyBorder="1" applyAlignment="1">
      <alignment horizontal="center" vertical="center" wrapText="1"/>
    </xf>
    <xf numFmtId="176" fontId="62" fillId="0" borderId="50" xfId="0" applyNumberFormat="1" applyFont="1" applyBorder="1" applyAlignment="1">
      <alignment horizontal="center" vertical="center" wrapText="1"/>
    </xf>
    <xf numFmtId="176" fontId="62" fillId="0" borderId="51" xfId="0" applyNumberFormat="1" applyFont="1" applyBorder="1" applyAlignment="1">
      <alignment horizontal="center" vertical="center" wrapText="1"/>
    </xf>
    <xf numFmtId="176" fontId="62" fillId="0" borderId="52" xfId="0" applyNumberFormat="1" applyFont="1" applyBorder="1" applyAlignment="1">
      <alignment horizontal="center" vertical="center" wrapText="1"/>
    </xf>
    <xf numFmtId="176" fontId="62" fillId="0" borderId="53" xfId="0" applyNumberFormat="1" applyFont="1" applyBorder="1" applyAlignment="1">
      <alignment horizontal="center" vertical="center" wrapText="1"/>
    </xf>
    <xf numFmtId="176" fontId="62" fillId="0" borderId="54" xfId="0" applyNumberFormat="1" applyFont="1" applyBorder="1" applyAlignment="1">
      <alignment horizontal="center" vertical="center" wrapText="1"/>
    </xf>
    <xf numFmtId="0" fontId="62" fillId="0" borderId="47" xfId="0" applyFont="1" applyBorder="1" applyAlignment="1">
      <alignment horizontal="center" vertical="center"/>
    </xf>
    <xf numFmtId="0" fontId="62" fillId="0" borderId="48" xfId="0" applyFont="1" applyBorder="1" applyAlignment="1">
      <alignment horizontal="center" vertical="center"/>
    </xf>
    <xf numFmtId="0" fontId="62" fillId="0" borderId="49" xfId="0" applyFont="1" applyBorder="1" applyAlignment="1">
      <alignment horizontal="center" vertical="center"/>
    </xf>
    <xf numFmtId="0" fontId="62" fillId="0" borderId="50" xfId="0" applyFont="1" applyBorder="1" applyAlignment="1">
      <alignment horizontal="center" vertical="center"/>
    </xf>
    <xf numFmtId="0" fontId="62" fillId="0" borderId="0"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35" fillId="0" borderId="0" xfId="0" applyFont="1" applyAlignment="1">
      <alignment horizontal="right" vertical="center"/>
    </xf>
    <xf numFmtId="176" fontId="35" fillId="0" borderId="0" xfId="0" applyNumberFormat="1" applyFont="1" applyAlignment="1">
      <alignment horizontal="right" vertical="center" wrapText="1"/>
    </xf>
    <xf numFmtId="176" fontId="62" fillId="0" borderId="0" xfId="0" applyNumberFormat="1" applyFont="1" applyAlignment="1">
      <alignment horizontal="right" vertical="center" wrapText="1"/>
    </xf>
  </cellXfs>
  <cellStyles count="59">
    <cellStyle name="パーセント 2" xfId="1" xr:uid="{00000000-0005-0000-0000-000000000000}"/>
    <cellStyle name="ハイパーリンク" xfId="9" builtinId="8" customBuiltin="1"/>
    <cellStyle name="ハイパーリンク 2" xfId="25" xr:uid="{00000000-0005-0000-0000-000002000000}"/>
    <cellStyle name="桁区切り" xfId="58" builtinId="6"/>
    <cellStyle name="桁区切り 2" xfId="2" xr:uid="{00000000-0005-0000-0000-000004000000}"/>
    <cellStyle name="標準" xfId="0" builtinId="0"/>
    <cellStyle name="標準 2" xfId="3" xr:uid="{00000000-0005-0000-0000-000006000000}"/>
    <cellStyle name="標準 3" xfId="7" xr:uid="{00000000-0005-0000-0000-000007000000}"/>
    <cellStyle name="標準 3 2" xfId="8" xr:uid="{00000000-0005-0000-0000-000008000000}"/>
    <cellStyle name="標準 3 2 2" xfId="11" xr:uid="{00000000-0005-0000-0000-000009000000}"/>
    <cellStyle name="標準 3 2 2 2" xfId="15" xr:uid="{00000000-0005-0000-0000-00000A000000}"/>
    <cellStyle name="標準 3 2 2 2 2" xfId="23" xr:uid="{00000000-0005-0000-0000-00000B000000}"/>
    <cellStyle name="標準 3 2 2 2 3" xfId="33" xr:uid="{00000000-0005-0000-0000-00000C000000}"/>
    <cellStyle name="標準 3 2 2 2 4" xfId="41" xr:uid="{00000000-0005-0000-0000-00000D000000}"/>
    <cellStyle name="標準 3 2 2 2 5" xfId="49" xr:uid="{00000000-0005-0000-0000-00000E000000}"/>
    <cellStyle name="標準 3 2 2 2 6" xfId="57" xr:uid="{00000000-0005-0000-0000-00000F000000}"/>
    <cellStyle name="標準 3 2 2 3" xfId="19" xr:uid="{00000000-0005-0000-0000-000010000000}"/>
    <cellStyle name="標準 3 2 2 4" xfId="29" xr:uid="{00000000-0005-0000-0000-000011000000}"/>
    <cellStyle name="標準 3 2 2 5" xfId="37" xr:uid="{00000000-0005-0000-0000-000012000000}"/>
    <cellStyle name="標準 3 2 2 6" xfId="45" xr:uid="{00000000-0005-0000-0000-000013000000}"/>
    <cellStyle name="標準 3 2 2 7" xfId="53" xr:uid="{00000000-0005-0000-0000-000014000000}"/>
    <cellStyle name="標準 3 2 3" xfId="13" xr:uid="{00000000-0005-0000-0000-000015000000}"/>
    <cellStyle name="標準 3 2 3 2" xfId="21" xr:uid="{00000000-0005-0000-0000-000016000000}"/>
    <cellStyle name="標準 3 2 3 3" xfId="31" xr:uid="{00000000-0005-0000-0000-000017000000}"/>
    <cellStyle name="標準 3 2 3 4" xfId="39" xr:uid="{00000000-0005-0000-0000-000018000000}"/>
    <cellStyle name="標準 3 2 3 5" xfId="47" xr:uid="{00000000-0005-0000-0000-000019000000}"/>
    <cellStyle name="標準 3 2 3 6" xfId="55" xr:uid="{00000000-0005-0000-0000-00001A000000}"/>
    <cellStyle name="標準 3 2 4" xfId="17" xr:uid="{00000000-0005-0000-0000-00001B000000}"/>
    <cellStyle name="標準 3 2 5" xfId="27" xr:uid="{00000000-0005-0000-0000-00001C000000}"/>
    <cellStyle name="標準 3 2 6" xfId="35" xr:uid="{00000000-0005-0000-0000-00001D000000}"/>
    <cellStyle name="標準 3 2 7" xfId="43" xr:uid="{00000000-0005-0000-0000-00001E000000}"/>
    <cellStyle name="標準 3 2 8" xfId="51" xr:uid="{00000000-0005-0000-0000-00001F000000}"/>
    <cellStyle name="標準 3 3" xfId="10" xr:uid="{00000000-0005-0000-0000-000020000000}"/>
    <cellStyle name="標準 3 3 2" xfId="14" xr:uid="{00000000-0005-0000-0000-000021000000}"/>
    <cellStyle name="標準 3 3 2 2" xfId="22" xr:uid="{00000000-0005-0000-0000-000022000000}"/>
    <cellStyle name="標準 3 3 2 3" xfId="32" xr:uid="{00000000-0005-0000-0000-000023000000}"/>
    <cellStyle name="標準 3 3 2 4" xfId="40" xr:uid="{00000000-0005-0000-0000-000024000000}"/>
    <cellStyle name="標準 3 3 2 5" xfId="48" xr:uid="{00000000-0005-0000-0000-000025000000}"/>
    <cellStyle name="標準 3 3 2 6" xfId="56" xr:uid="{00000000-0005-0000-0000-000026000000}"/>
    <cellStyle name="標準 3 3 3" xfId="18" xr:uid="{00000000-0005-0000-0000-000027000000}"/>
    <cellStyle name="標準 3 3 4" xfId="28" xr:uid="{00000000-0005-0000-0000-000028000000}"/>
    <cellStyle name="標準 3 3 5" xfId="36" xr:uid="{00000000-0005-0000-0000-000029000000}"/>
    <cellStyle name="標準 3 3 6" xfId="44" xr:uid="{00000000-0005-0000-0000-00002A000000}"/>
    <cellStyle name="標準 3 3 7" xfId="52" xr:uid="{00000000-0005-0000-0000-00002B000000}"/>
    <cellStyle name="標準 3 4" xfId="12" xr:uid="{00000000-0005-0000-0000-00002C000000}"/>
    <cellStyle name="標準 3 4 2" xfId="20" xr:uid="{00000000-0005-0000-0000-00002D000000}"/>
    <cellStyle name="標準 3 4 3" xfId="30" xr:uid="{00000000-0005-0000-0000-00002E000000}"/>
    <cellStyle name="標準 3 4 4" xfId="38" xr:uid="{00000000-0005-0000-0000-00002F000000}"/>
    <cellStyle name="標準 3 4 5" xfId="46" xr:uid="{00000000-0005-0000-0000-000030000000}"/>
    <cellStyle name="標準 3 4 6" xfId="54" xr:uid="{00000000-0005-0000-0000-000031000000}"/>
    <cellStyle name="標準 3 5" xfId="16" xr:uid="{00000000-0005-0000-0000-000032000000}"/>
    <cellStyle name="標準 3 6" xfId="26" xr:uid="{00000000-0005-0000-0000-000033000000}"/>
    <cellStyle name="標準 3 7" xfId="34" xr:uid="{00000000-0005-0000-0000-000034000000}"/>
    <cellStyle name="標準 3 8" xfId="42" xr:uid="{00000000-0005-0000-0000-000035000000}"/>
    <cellStyle name="標準 3 9" xfId="50" xr:uid="{00000000-0005-0000-0000-000036000000}"/>
    <cellStyle name="標準 4" xfId="24" xr:uid="{00000000-0005-0000-0000-000037000000}"/>
    <cellStyle name="標準_Sheet1" xfId="4" xr:uid="{00000000-0005-0000-0000-000038000000}"/>
    <cellStyle name="標準_施設調書" xfId="5" xr:uid="{00000000-0005-0000-0000-000039000000}"/>
    <cellStyle name="標準_長作町公園調書" xfId="6" xr:uid="{00000000-0005-0000-0000-00003A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39</xdr:row>
      <xdr:rowOff>190500</xdr:rowOff>
    </xdr:from>
    <xdr:to>
      <xdr:col>10</xdr:col>
      <xdr:colOff>28575</xdr:colOff>
      <xdr:row>40</xdr:row>
      <xdr:rowOff>352425</xdr:rowOff>
    </xdr:to>
    <xdr:pic>
      <xdr:nvPicPr>
        <xdr:cNvPr id="1061" name="図 2" descr="方位記号.JPG">
          <a:extLst>
            <a:ext uri="{FF2B5EF4-FFF2-40B4-BE49-F238E27FC236}">
              <a16:creationId xmlns:a16="http://schemas.microsoft.com/office/drawing/2014/main" id="{00000000-0008-0000-0100-000025040000}"/>
            </a:ext>
          </a:extLst>
        </xdr:cNvPr>
        <xdr:cNvPicPr>
          <a:picLocks noChangeAspect="1"/>
        </xdr:cNvPicPr>
      </xdr:nvPicPr>
      <xdr:blipFill>
        <a:blip xmlns:r="http://schemas.openxmlformats.org/officeDocument/2006/relationships" r:embed="rId1" cstate="print"/>
        <a:srcRect/>
        <a:stretch>
          <a:fillRect/>
        </a:stretch>
      </xdr:blipFill>
      <xdr:spPr bwMode="auto">
        <a:xfrm>
          <a:off x="4800600" y="12887325"/>
          <a:ext cx="533400" cy="533400"/>
        </a:xfrm>
        <a:prstGeom prst="rect">
          <a:avLst/>
        </a:prstGeom>
        <a:noFill/>
        <a:ln w="9525">
          <a:noFill/>
          <a:miter lim="800000"/>
          <a:headEnd/>
          <a:tailEnd/>
        </a:ln>
      </xdr:spPr>
    </xdr:pic>
    <xdr:clientData/>
  </xdr:twoCellAnchor>
  <xdr:twoCellAnchor editAs="oneCell">
    <xdr:from>
      <xdr:col>7</xdr:col>
      <xdr:colOff>552450</xdr:colOff>
      <xdr:row>42</xdr:row>
      <xdr:rowOff>85725</xdr:rowOff>
    </xdr:from>
    <xdr:to>
      <xdr:col>12</xdr:col>
      <xdr:colOff>66675</xdr:colOff>
      <xdr:row>43</xdr:row>
      <xdr:rowOff>38100</xdr:rowOff>
    </xdr:to>
    <xdr:pic>
      <xdr:nvPicPr>
        <xdr:cNvPr id="1062" name="図 3" descr="スケールバー.JPG">
          <a:extLst>
            <a:ext uri="{FF2B5EF4-FFF2-40B4-BE49-F238E27FC236}">
              <a16:creationId xmlns:a16="http://schemas.microsoft.com/office/drawing/2014/main" id="{00000000-0008-0000-0100-000026040000}"/>
            </a:ext>
          </a:extLst>
        </xdr:cNvPr>
        <xdr:cNvPicPr>
          <a:picLocks noChangeAspect="1"/>
        </xdr:cNvPicPr>
      </xdr:nvPicPr>
      <xdr:blipFill>
        <a:blip xmlns:r="http://schemas.openxmlformats.org/officeDocument/2006/relationships" r:embed="rId2" cstate="print"/>
        <a:srcRect/>
        <a:stretch>
          <a:fillRect/>
        </a:stretch>
      </xdr:blipFill>
      <xdr:spPr bwMode="auto">
        <a:xfrm>
          <a:off x="4000500" y="13896975"/>
          <a:ext cx="2343150" cy="323850"/>
        </a:xfrm>
        <a:prstGeom prst="rect">
          <a:avLst/>
        </a:prstGeom>
        <a:noFill/>
        <a:ln w="9525">
          <a:noFill/>
          <a:miter lim="800000"/>
          <a:headEnd/>
          <a:tailEnd/>
        </a:ln>
      </xdr:spPr>
    </xdr:pic>
    <xdr:clientData/>
  </xdr:twoCellAnchor>
  <xdr:twoCellAnchor>
    <xdr:from>
      <xdr:col>7</xdr:col>
      <xdr:colOff>538817</xdr:colOff>
      <xdr:row>38</xdr:row>
      <xdr:rowOff>183030</xdr:rowOff>
    </xdr:from>
    <xdr:to>
      <xdr:col>11</xdr:col>
      <xdr:colOff>425823</xdr:colOff>
      <xdr:row>39</xdr:row>
      <xdr:rowOff>135405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979023" y="11814736"/>
          <a:ext cx="1993712" cy="322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u="sng"/>
            <a:t>・方位記号</a:t>
          </a:r>
          <a:r>
            <a:rPr kumimoji="1" lang="ja-JP" altLang="en-US" sz="1100" u="sng"/>
            <a:t>（様式自由）</a:t>
          </a:r>
        </a:p>
      </xdr:txBody>
    </xdr:sp>
    <xdr:clientData/>
  </xdr:twoCellAnchor>
  <xdr:twoCellAnchor>
    <xdr:from>
      <xdr:col>1</xdr:col>
      <xdr:colOff>14003</xdr:colOff>
      <xdr:row>38</xdr:row>
      <xdr:rowOff>158750</xdr:rowOff>
    </xdr:from>
    <xdr:to>
      <xdr:col>5</xdr:col>
      <xdr:colOff>504265</xdr:colOff>
      <xdr:row>39</xdr:row>
      <xdr:rowOff>67235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61385" y="11790456"/>
          <a:ext cx="2215968" cy="278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u="sng"/>
            <a:t>・図面タイトル等</a:t>
          </a:r>
          <a:r>
            <a:rPr kumimoji="1" lang="en-US" altLang="ja-JP" sz="1200" u="sng"/>
            <a:t>【</a:t>
          </a:r>
          <a:r>
            <a:rPr kumimoji="1" lang="ja-JP" altLang="en-US" sz="1200" u="sng"/>
            <a:t>様式指定</a:t>
          </a:r>
          <a:r>
            <a:rPr kumimoji="1" lang="en-US" altLang="ja-JP" sz="1200" u="sng"/>
            <a:t>】</a:t>
          </a:r>
          <a:endParaRPr kumimoji="1" lang="ja-JP" altLang="en-US" sz="1200" u="sng"/>
        </a:p>
      </xdr:txBody>
    </xdr:sp>
    <xdr:clientData/>
  </xdr:twoCellAnchor>
  <xdr:twoCellAnchor>
    <xdr:from>
      <xdr:col>7</xdr:col>
      <xdr:colOff>522006</xdr:colOff>
      <xdr:row>41</xdr:row>
      <xdr:rowOff>116728</xdr:rowOff>
    </xdr:from>
    <xdr:to>
      <xdr:col>11</xdr:col>
      <xdr:colOff>470647</xdr:colOff>
      <xdr:row>42</xdr:row>
      <xdr:rowOff>53228</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962212" y="12857816"/>
          <a:ext cx="2055347" cy="306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u="sng"/>
            <a:t>・スケールバー</a:t>
          </a:r>
          <a:r>
            <a:rPr kumimoji="1" lang="ja-JP" altLang="en-US" sz="1100" u="sng">
              <a:solidFill>
                <a:schemeClr val="dk1"/>
              </a:solidFill>
              <a:latin typeface="+mn-lt"/>
              <a:ea typeface="+mn-ea"/>
              <a:cs typeface="+mn-cs"/>
            </a:rPr>
            <a:t>（様式自由）</a:t>
          </a:r>
          <a:endParaRPr kumimoji="1" lang="ja-JP" altLang="en-US" sz="1200" u="sng"/>
        </a:p>
      </xdr:txBody>
    </xdr:sp>
    <xdr:clientData/>
  </xdr:twoCellAnchor>
  <xdr:twoCellAnchor>
    <xdr:from>
      <xdr:col>0</xdr:col>
      <xdr:colOff>336176</xdr:colOff>
      <xdr:row>38</xdr:row>
      <xdr:rowOff>47625</xdr:rowOff>
    </xdr:from>
    <xdr:to>
      <xdr:col>12</xdr:col>
      <xdr:colOff>156882</xdr:colOff>
      <xdr:row>43</xdr:row>
      <xdr:rowOff>280148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36176" y="12372975"/>
          <a:ext cx="6097681" cy="2089898"/>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8</xdr:col>
      <xdr:colOff>85725</xdr:colOff>
      <xdr:row>3</xdr:row>
      <xdr:rowOff>314325</xdr:rowOff>
    </xdr:from>
    <xdr:ext cx="2476501" cy="1170320"/>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219575" y="1257300"/>
          <a:ext cx="2476501" cy="1170320"/>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このシートは図書に添付する必要はありません。</a:t>
          </a:r>
          <a:endParaRPr kumimoji="1" lang="en-US" altLang="ja-JP" sz="1100"/>
        </a:p>
        <a:p>
          <a:pPr algn="l"/>
          <a:r>
            <a:rPr kumimoji="1" lang="ja-JP" altLang="en-US" sz="1100"/>
            <a:t>チェックリストとしてご利用ください。</a:t>
          </a:r>
          <a:endParaRPr kumimoji="1" lang="en-US" altLang="ja-JP" sz="1100"/>
        </a:p>
        <a:p>
          <a:pPr algn="l"/>
          <a:r>
            <a:rPr kumimoji="1" lang="ja-JP" altLang="en-US" sz="1100"/>
            <a:t>説明をよくお読みの上、漏れの無いように作成をお願いいたします。</a:t>
          </a:r>
          <a:endParaRPr kumimoji="1" lang="en-US" altLang="ja-JP" sz="1100"/>
        </a:p>
        <a:p>
          <a:pPr algn="l"/>
          <a:endParaRPr kumimoji="1" lang="ja-JP" altLang="en-US" sz="1100"/>
        </a:p>
      </xdr:txBody>
    </xdr:sp>
    <xdr:clientData/>
  </xdr:oneCellAnchor>
  <xdr:twoCellAnchor editAs="oneCell">
    <xdr:from>
      <xdr:col>1</xdr:col>
      <xdr:colOff>133351</xdr:colOff>
      <xdr:row>39</xdr:row>
      <xdr:rowOff>238124</xdr:rowOff>
    </xdr:from>
    <xdr:to>
      <xdr:col>7</xdr:col>
      <xdr:colOff>343347</xdr:colOff>
      <xdr:row>43</xdr:row>
      <xdr:rowOff>38099</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1" y="13125449"/>
          <a:ext cx="3315146"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15875</xdr:colOff>
      <xdr:row>70</xdr:row>
      <xdr:rowOff>47625</xdr:rowOff>
    </xdr:from>
    <xdr:to>
      <xdr:col>6</xdr:col>
      <xdr:colOff>15875</xdr:colOff>
      <xdr:row>70</xdr:row>
      <xdr:rowOff>349250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387475" y="70256400"/>
          <a:ext cx="1390650" cy="3016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269876</xdr:colOff>
      <xdr:row>4</xdr:row>
      <xdr:rowOff>254000</xdr:rowOff>
    </xdr:from>
    <xdr:to>
      <xdr:col>11</xdr:col>
      <xdr:colOff>603251</xdr:colOff>
      <xdr:row>6</xdr:row>
      <xdr:rowOff>238125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5461001" y="20313650"/>
          <a:ext cx="704850" cy="727075"/>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twoCellAnchor>
    <xdr:from>
      <xdr:col>10</xdr:col>
      <xdr:colOff>317500</xdr:colOff>
      <xdr:row>37</xdr:row>
      <xdr:rowOff>174625</xdr:rowOff>
    </xdr:from>
    <xdr:to>
      <xdr:col>11</xdr:col>
      <xdr:colOff>650875</xdr:colOff>
      <xdr:row>39</xdr:row>
      <xdr:rowOff>158750</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5508625" y="40236775"/>
          <a:ext cx="704850" cy="727075"/>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twoCellAnchor>
    <xdr:from>
      <xdr:col>10</xdr:col>
      <xdr:colOff>317500</xdr:colOff>
      <xdr:row>64</xdr:row>
      <xdr:rowOff>285750</xdr:rowOff>
    </xdr:from>
    <xdr:to>
      <xdr:col>11</xdr:col>
      <xdr:colOff>650875</xdr:colOff>
      <xdr:row>67</xdr:row>
      <xdr:rowOff>104775</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5594350" y="21259800"/>
          <a:ext cx="704850" cy="638175"/>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twoCellAnchor>
    <xdr:from>
      <xdr:col>10</xdr:col>
      <xdr:colOff>225425</xdr:colOff>
      <xdr:row>87</xdr:row>
      <xdr:rowOff>409575</xdr:rowOff>
    </xdr:from>
    <xdr:to>
      <xdr:col>11</xdr:col>
      <xdr:colOff>558800</xdr:colOff>
      <xdr:row>89</xdr:row>
      <xdr:rowOff>95250</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5502275" y="31041975"/>
          <a:ext cx="704850" cy="695325"/>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twoCellAnchor>
    <xdr:from>
      <xdr:col>10</xdr:col>
      <xdr:colOff>158750</xdr:colOff>
      <xdr:row>144</xdr:row>
      <xdr:rowOff>206375</xdr:rowOff>
    </xdr:from>
    <xdr:to>
      <xdr:col>11</xdr:col>
      <xdr:colOff>492125</xdr:colOff>
      <xdr:row>146</xdr:row>
      <xdr:rowOff>190500</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5334000" y="52228750"/>
          <a:ext cx="698500" cy="714375"/>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twoCellAnchor>
    <xdr:from>
      <xdr:col>10</xdr:col>
      <xdr:colOff>333375</xdr:colOff>
      <xdr:row>176</xdr:row>
      <xdr:rowOff>158750</xdr:rowOff>
    </xdr:from>
    <xdr:to>
      <xdr:col>11</xdr:col>
      <xdr:colOff>666750</xdr:colOff>
      <xdr:row>179</xdr:row>
      <xdr:rowOff>111125</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5524500" y="131441825"/>
          <a:ext cx="704850" cy="723900"/>
        </a:xfrm>
        <a:prstGeom prst="ellipse">
          <a:avLst/>
        </a:prstGeom>
        <a:noFill/>
        <a:ln>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lnSpc>
              <a:spcPts val="1300"/>
            </a:lnSpc>
          </a:pPr>
          <a:r>
            <a:rPr kumimoji="1" lang="ja-JP" altLang="en-US" sz="1100">
              <a:solidFill>
                <a:srgbClr val="FF0000"/>
              </a:solidFill>
            </a:rPr>
            <a:t>代表者印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114300</xdr:rowOff>
    </xdr:from>
    <xdr:to>
      <xdr:col>2</xdr:col>
      <xdr:colOff>285750</xdr:colOff>
      <xdr:row>10</xdr:row>
      <xdr:rowOff>200025</xdr:rowOff>
    </xdr:to>
    <xdr:sp macro="" textlink="">
      <xdr:nvSpPr>
        <xdr:cNvPr id="5" name="四角形吹き出し 4">
          <a:extLst>
            <a:ext uri="{FF2B5EF4-FFF2-40B4-BE49-F238E27FC236}">
              <a16:creationId xmlns:a16="http://schemas.microsoft.com/office/drawing/2014/main" id="{00000000-0008-0000-0C00-000005000000}"/>
            </a:ext>
          </a:extLst>
        </xdr:cNvPr>
        <xdr:cNvSpPr/>
      </xdr:nvSpPr>
      <xdr:spPr>
        <a:xfrm>
          <a:off x="0" y="2171700"/>
          <a:ext cx="1066800" cy="314325"/>
        </a:xfrm>
        <a:prstGeom prst="wedgeRectCallout">
          <a:avLst>
            <a:gd name="adj1" fmla="val 31549"/>
            <a:gd name="adj2" fmla="val -308434"/>
          </a:avLst>
        </a:prstGeom>
        <a:solidFill>
          <a:schemeClr val="accent3">
            <a:lumMod val="40000"/>
            <a:lumOff val="60000"/>
          </a:schemeClr>
        </a:solidFill>
        <a:ln>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番号を選択する</a:t>
          </a:r>
        </a:p>
      </xdr:txBody>
    </xdr:sp>
    <xdr:clientData/>
  </xdr:twoCellAnchor>
  <xdr:twoCellAnchor>
    <xdr:from>
      <xdr:col>2</xdr:col>
      <xdr:colOff>98425</xdr:colOff>
      <xdr:row>76</xdr:row>
      <xdr:rowOff>133350</xdr:rowOff>
    </xdr:from>
    <xdr:to>
      <xdr:col>5</xdr:col>
      <xdr:colOff>0</xdr:colOff>
      <xdr:row>77</xdr:row>
      <xdr:rowOff>212725</xdr:rowOff>
    </xdr:to>
    <xdr:sp macro="" textlink="">
      <xdr:nvSpPr>
        <xdr:cNvPr id="6" name="四角形吹き出し 5">
          <a:extLst>
            <a:ext uri="{FF2B5EF4-FFF2-40B4-BE49-F238E27FC236}">
              <a16:creationId xmlns:a16="http://schemas.microsoft.com/office/drawing/2014/main" id="{00000000-0008-0000-0C00-000006000000}"/>
            </a:ext>
          </a:extLst>
        </xdr:cNvPr>
        <xdr:cNvSpPr/>
      </xdr:nvSpPr>
      <xdr:spPr>
        <a:xfrm>
          <a:off x="879475" y="17506950"/>
          <a:ext cx="1073150" cy="307975"/>
        </a:xfrm>
        <a:prstGeom prst="wedgeRectCallout">
          <a:avLst>
            <a:gd name="adj1" fmla="val -101774"/>
            <a:gd name="adj2" fmla="val -283713"/>
          </a:avLst>
        </a:prstGeom>
        <a:solidFill>
          <a:schemeClr val="accent3">
            <a:lumMod val="40000"/>
            <a:lumOff val="60000"/>
          </a:schemeClr>
        </a:solidFill>
        <a:ln>
          <a:solidFill>
            <a:srgbClr val="FFC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00"/>
            <a:t>番号を選択する</a:t>
          </a:r>
        </a:p>
      </xdr:txBody>
    </xdr:sp>
    <xdr:clientData/>
  </xdr:twoCellAnchor>
  <xdr:oneCellAnchor>
    <xdr:from>
      <xdr:col>19</xdr:col>
      <xdr:colOff>276225</xdr:colOff>
      <xdr:row>6</xdr:row>
      <xdr:rowOff>142875</xdr:rowOff>
    </xdr:from>
    <xdr:ext cx="2051050" cy="666750"/>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7816850" y="1476375"/>
          <a:ext cx="2051050" cy="666750"/>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ここに表示がない種別の場合は、担当職員の指示を受けて入力してください。</a:t>
          </a:r>
        </a:p>
      </xdr:txBody>
    </xdr:sp>
    <xdr:clientData/>
  </xdr:oneCellAnchor>
  <xdr:oneCellAnchor>
    <xdr:from>
      <xdr:col>19</xdr:col>
      <xdr:colOff>285749</xdr:colOff>
      <xdr:row>0</xdr:row>
      <xdr:rowOff>19049</xdr:rowOff>
    </xdr:from>
    <xdr:ext cx="2476501" cy="1364861"/>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7705724" y="19049"/>
          <a:ext cx="2476501" cy="1364861"/>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このシートは「公園の基本情報入力シート」です。</a:t>
          </a:r>
          <a:endParaRPr kumimoji="1" lang="en-US" altLang="ja-JP" sz="1100"/>
        </a:p>
        <a:p>
          <a:pPr algn="l"/>
          <a:r>
            <a:rPr kumimoji="1" lang="ja-JP" altLang="en-US" sz="1100"/>
            <a:t>赤字の記入例を参考に上書き入力してください。（必要のない記入例は削除してください）</a:t>
          </a:r>
          <a:endParaRPr kumimoji="1" lang="en-US" altLang="ja-JP" sz="1100"/>
        </a:p>
        <a:p>
          <a:pPr algn="l"/>
          <a:r>
            <a:rPr kumimoji="1" lang="ja-JP" altLang="en-US" sz="1100"/>
            <a:t>漏れの無いようにご記入ください。</a:t>
          </a:r>
          <a:endParaRPr kumimoji="1" lang="en-US" altLang="ja-JP" sz="1100"/>
        </a:p>
        <a:p>
          <a:pPr algn="l"/>
          <a:endParaRPr kumimoji="1" lang="ja-JP" altLang="en-US" sz="1100"/>
        </a:p>
      </xdr:txBody>
    </xdr:sp>
    <xdr:clientData/>
  </xdr:oneCellAnchor>
  <xdr:oneCellAnchor>
    <xdr:from>
      <xdr:col>21</xdr:col>
      <xdr:colOff>136525</xdr:colOff>
      <xdr:row>42</xdr:row>
      <xdr:rowOff>206375</xdr:rowOff>
    </xdr:from>
    <xdr:ext cx="2019300" cy="825867"/>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470900" y="9540875"/>
          <a:ext cx="2019300" cy="825867"/>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占用許可の場合の許可施設は次の表から選んでください。</a:t>
          </a:r>
          <a:endParaRPr kumimoji="1" lang="en-US" altLang="ja-JP" sz="1100"/>
        </a:p>
        <a:p>
          <a:pPr algn="l"/>
          <a:r>
            <a:rPr kumimoji="1" lang="ja-JP" altLang="en-US" sz="1100"/>
            <a:t>管理、設置許可の場合は直接記入してください（自由入力）。</a:t>
          </a:r>
        </a:p>
      </xdr:txBody>
    </xdr:sp>
    <xdr:clientData/>
  </xdr:oneCellAnchor>
  <xdr:twoCellAnchor>
    <xdr:from>
      <xdr:col>6</xdr:col>
      <xdr:colOff>371475</xdr:colOff>
      <xdr:row>43</xdr:row>
      <xdr:rowOff>47625</xdr:rowOff>
    </xdr:from>
    <xdr:to>
      <xdr:col>9</xdr:col>
      <xdr:colOff>371475</xdr:colOff>
      <xdr:row>46</xdr:row>
      <xdr:rowOff>152400</xdr:rowOff>
    </xdr:to>
    <xdr:sp macro="" textlink="">
      <xdr:nvSpPr>
        <xdr:cNvPr id="11" name="角丸四角形吹き出し 10">
          <a:extLst>
            <a:ext uri="{FF2B5EF4-FFF2-40B4-BE49-F238E27FC236}">
              <a16:creationId xmlns:a16="http://schemas.microsoft.com/office/drawing/2014/main" id="{00000000-0008-0000-0C00-00000B000000}"/>
            </a:ext>
          </a:extLst>
        </xdr:cNvPr>
        <xdr:cNvSpPr/>
      </xdr:nvSpPr>
      <xdr:spPr>
        <a:xfrm>
          <a:off x="2714625" y="9877425"/>
          <a:ext cx="1171575" cy="790575"/>
        </a:xfrm>
        <a:prstGeom prst="wedgeRoundRectCallou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t>・タイトル修正</a:t>
          </a:r>
          <a:endParaRPr kumimoji="1" lang="en-US" altLang="ja-JP" sz="1000"/>
        </a:p>
        <a:p>
          <a:pPr algn="l"/>
          <a:r>
            <a:rPr kumimoji="1" lang="ja-JP" altLang="en-US" sz="1000"/>
            <a:t>・記入例</a:t>
          </a:r>
          <a:r>
            <a:rPr kumimoji="1" lang="en-US" altLang="ja-JP" sz="1000"/>
            <a:t>1</a:t>
          </a:r>
          <a:r>
            <a:rPr kumimoji="1" lang="ja-JP" altLang="en-US" sz="1000"/>
            <a:t>個増やしました。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366148</xdr:colOff>
      <xdr:row>0</xdr:row>
      <xdr:rowOff>42862</xdr:rowOff>
    </xdr:from>
    <xdr:to>
      <xdr:col>15</xdr:col>
      <xdr:colOff>184115</xdr:colOff>
      <xdr:row>0</xdr:row>
      <xdr:rowOff>290513</xdr:rowOff>
    </xdr:to>
    <xdr:sp macro="" textlink="">
      <xdr:nvSpPr>
        <xdr:cNvPr id="2" name="角丸四角形 1">
          <a:hlinkClick xmlns:r="http://schemas.openxmlformats.org/officeDocument/2006/relationships" r:id="" tooltip="花壇・噴水・池・彫像など"/>
          <a:extLst>
            <a:ext uri="{FF2B5EF4-FFF2-40B4-BE49-F238E27FC236}">
              <a16:creationId xmlns:a16="http://schemas.microsoft.com/office/drawing/2014/main" id="{00000000-0008-0000-0D00-000002000000}"/>
            </a:ext>
          </a:extLst>
        </xdr:cNvPr>
        <xdr:cNvSpPr/>
      </xdr:nvSpPr>
      <xdr:spPr>
        <a:xfrm>
          <a:off x="4673565" y="42862"/>
          <a:ext cx="992717" cy="247651"/>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15</xdr:col>
      <xdr:colOff>294182</xdr:colOff>
      <xdr:row>0</xdr:row>
      <xdr:rowOff>42862</xdr:rowOff>
    </xdr:from>
    <xdr:to>
      <xdr:col>18</xdr:col>
      <xdr:colOff>113207</xdr:colOff>
      <xdr:row>0</xdr:row>
      <xdr:rowOff>290513</xdr:rowOff>
    </xdr:to>
    <xdr:sp macro="" textlink="">
      <xdr:nvSpPr>
        <xdr:cNvPr id="3" name="角丸四角形 2">
          <a:hlinkClick xmlns:r="http://schemas.openxmlformats.org/officeDocument/2006/relationships" r:id="" tooltip="休憩所・ベンチ・ピクニック場など"/>
          <a:extLst>
            <a:ext uri="{FF2B5EF4-FFF2-40B4-BE49-F238E27FC236}">
              <a16:creationId xmlns:a16="http://schemas.microsoft.com/office/drawing/2014/main" id="{00000000-0008-0000-0D00-000003000000}"/>
            </a:ext>
          </a:extLst>
        </xdr:cNvPr>
        <xdr:cNvSpPr/>
      </xdr:nvSpPr>
      <xdr:spPr>
        <a:xfrm>
          <a:off x="5776349" y="42862"/>
          <a:ext cx="993775" cy="247651"/>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18</xdr:col>
      <xdr:colOff>223274</xdr:colOff>
      <xdr:row>0</xdr:row>
      <xdr:rowOff>42862</xdr:rowOff>
    </xdr:from>
    <xdr:to>
      <xdr:col>21</xdr:col>
      <xdr:colOff>43795</xdr:colOff>
      <xdr:row>0</xdr:row>
      <xdr:rowOff>290513</xdr:rowOff>
    </xdr:to>
    <xdr:sp macro="" textlink="">
      <xdr:nvSpPr>
        <xdr:cNvPr id="4" name="角丸四角形 3">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04000000}"/>
            </a:ext>
          </a:extLst>
        </xdr:cNvPr>
        <xdr:cNvSpPr/>
      </xdr:nvSpPr>
      <xdr:spPr>
        <a:xfrm>
          <a:off x="6870721" y="42862"/>
          <a:ext cx="993600" cy="247651"/>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21</xdr:col>
      <xdr:colOff>122313</xdr:colOff>
      <xdr:row>0</xdr:row>
      <xdr:rowOff>42862</xdr:rowOff>
    </xdr:from>
    <xdr:to>
      <xdr:col>23</xdr:col>
      <xdr:colOff>332922</xdr:colOff>
      <xdr:row>0</xdr:row>
      <xdr:rowOff>290513</xdr:rowOff>
    </xdr:to>
    <xdr:sp macro="" textlink="">
      <xdr:nvSpPr>
        <xdr:cNvPr id="5" name="角丸四角形 4">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05000000}"/>
            </a:ext>
          </a:extLst>
        </xdr:cNvPr>
        <xdr:cNvSpPr/>
      </xdr:nvSpPr>
      <xdr:spPr>
        <a:xfrm>
          <a:off x="7942839" y="42862"/>
          <a:ext cx="992662" cy="247651"/>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24</xdr:col>
      <xdr:colOff>51405</xdr:colOff>
      <xdr:row>0</xdr:row>
      <xdr:rowOff>42862</xdr:rowOff>
    </xdr:from>
    <xdr:to>
      <xdr:col>26</xdr:col>
      <xdr:colOff>260955</xdr:colOff>
      <xdr:row>0</xdr:row>
      <xdr:rowOff>290513</xdr:rowOff>
    </xdr:to>
    <xdr:sp macro="" textlink="">
      <xdr:nvSpPr>
        <xdr:cNvPr id="6" name="角丸四角形 5">
          <a:hlinkClick xmlns:r="http://schemas.openxmlformats.org/officeDocument/2006/relationships" r:id="" tooltip="植物園・図書館・記念碑など"/>
          <a:extLst>
            <a:ext uri="{FF2B5EF4-FFF2-40B4-BE49-F238E27FC236}">
              <a16:creationId xmlns:a16="http://schemas.microsoft.com/office/drawing/2014/main" id="{00000000-0008-0000-0D00-000006000000}"/>
            </a:ext>
          </a:extLst>
        </xdr:cNvPr>
        <xdr:cNvSpPr/>
      </xdr:nvSpPr>
      <xdr:spPr>
        <a:xfrm>
          <a:off x="9045010" y="42862"/>
          <a:ext cx="991603" cy="247651"/>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26</xdr:col>
      <xdr:colOff>371523</xdr:colOff>
      <xdr:row>0</xdr:row>
      <xdr:rowOff>42862</xdr:rowOff>
    </xdr:from>
    <xdr:to>
      <xdr:col>29</xdr:col>
      <xdr:colOff>190046</xdr:colOff>
      <xdr:row>0</xdr:row>
      <xdr:rowOff>290513</xdr:rowOff>
    </xdr:to>
    <xdr:sp macro="" textlink="">
      <xdr:nvSpPr>
        <xdr:cNvPr id="7" name="角丸四角形 6">
          <a:hlinkClick xmlns:r="http://schemas.openxmlformats.org/officeDocument/2006/relationships" r:id="" tooltip="便所・水飲場・時計台など"/>
          <a:extLst>
            <a:ext uri="{FF2B5EF4-FFF2-40B4-BE49-F238E27FC236}">
              <a16:creationId xmlns:a16="http://schemas.microsoft.com/office/drawing/2014/main" id="{00000000-0008-0000-0D00-000007000000}"/>
            </a:ext>
          </a:extLst>
        </xdr:cNvPr>
        <xdr:cNvSpPr/>
      </xdr:nvSpPr>
      <xdr:spPr>
        <a:xfrm>
          <a:off x="10147181" y="42862"/>
          <a:ext cx="991602" cy="247651"/>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29</xdr:col>
      <xdr:colOff>301172</xdr:colOff>
      <xdr:row>0</xdr:row>
      <xdr:rowOff>42862</xdr:rowOff>
    </xdr:from>
    <xdr:to>
      <xdr:col>32</xdr:col>
      <xdr:colOff>119138</xdr:colOff>
      <xdr:row>0</xdr:row>
      <xdr:rowOff>290513</xdr:rowOff>
    </xdr:to>
    <xdr:sp macro="" textlink="">
      <xdr:nvSpPr>
        <xdr:cNvPr id="8" name="角丸四角形 7">
          <a:hlinkClick xmlns:r="http://schemas.openxmlformats.org/officeDocument/2006/relationships" r:id="" tooltip="照明施設・さく・園名板など"/>
          <a:extLst>
            <a:ext uri="{FF2B5EF4-FFF2-40B4-BE49-F238E27FC236}">
              <a16:creationId xmlns:a16="http://schemas.microsoft.com/office/drawing/2014/main" id="{00000000-0008-0000-0D00-000008000000}"/>
            </a:ext>
          </a:extLst>
        </xdr:cNvPr>
        <xdr:cNvSpPr/>
      </xdr:nvSpPr>
      <xdr:spPr>
        <a:xfrm>
          <a:off x="11249909" y="42862"/>
          <a:ext cx="991045" cy="247651"/>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10</xdr:col>
      <xdr:colOff>37287</xdr:colOff>
      <xdr:row>0</xdr:row>
      <xdr:rowOff>42862</xdr:rowOff>
    </xdr:from>
    <xdr:to>
      <xdr:col>12</xdr:col>
      <xdr:colOff>247895</xdr:colOff>
      <xdr:row>0</xdr:row>
      <xdr:rowOff>290513</xdr:rowOff>
    </xdr:to>
    <xdr:sp macro="" textlink="">
      <xdr:nvSpPr>
        <xdr:cNvPr id="9" name="角丸四角形 8">
          <a:hlinkClick xmlns:r="http://schemas.openxmlformats.org/officeDocument/2006/relationships" r:id="" tooltip="園路・広場など"/>
          <a:extLst>
            <a:ext uri="{FF2B5EF4-FFF2-40B4-BE49-F238E27FC236}">
              <a16:creationId xmlns:a16="http://schemas.microsoft.com/office/drawing/2014/main" id="{00000000-0008-0000-0D00-000009000000}"/>
            </a:ext>
          </a:extLst>
        </xdr:cNvPr>
        <xdr:cNvSpPr/>
      </xdr:nvSpPr>
      <xdr:spPr>
        <a:xfrm>
          <a:off x="3561537" y="42862"/>
          <a:ext cx="993775" cy="247651"/>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32</xdr:col>
      <xdr:colOff>221832</xdr:colOff>
      <xdr:row>0</xdr:row>
      <xdr:rowOff>42862</xdr:rowOff>
    </xdr:from>
    <xdr:to>
      <xdr:col>35</xdr:col>
      <xdr:colOff>40857</xdr:colOff>
      <xdr:row>0</xdr:row>
      <xdr:rowOff>290513</xdr:rowOff>
    </xdr:to>
    <xdr:sp macro="" textlink="">
      <xdr:nvSpPr>
        <xdr:cNvPr id="10" name="角丸四角形 9">
          <a:hlinkClick xmlns:r="http://schemas.openxmlformats.org/officeDocument/2006/relationships" r:id="" tooltip="展望台など"/>
          <a:extLst>
            <a:ext uri="{FF2B5EF4-FFF2-40B4-BE49-F238E27FC236}">
              <a16:creationId xmlns:a16="http://schemas.microsoft.com/office/drawing/2014/main" id="{00000000-0008-0000-0D00-00000A000000}"/>
            </a:ext>
          </a:extLst>
        </xdr:cNvPr>
        <xdr:cNvSpPr/>
      </xdr:nvSpPr>
      <xdr:spPr>
        <a:xfrm>
          <a:off x="12343648" y="42862"/>
          <a:ext cx="992104" cy="247651"/>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35</xdr:col>
      <xdr:colOff>150921</xdr:colOff>
      <xdr:row>0</xdr:row>
      <xdr:rowOff>42862</xdr:rowOff>
    </xdr:from>
    <xdr:to>
      <xdr:col>37</xdr:col>
      <xdr:colOff>360973</xdr:colOff>
      <xdr:row>0</xdr:row>
      <xdr:rowOff>290513</xdr:rowOff>
    </xdr:to>
    <xdr:sp macro="" textlink="">
      <xdr:nvSpPr>
        <xdr:cNvPr id="11" name="角丸四角形 10">
          <a:hlinkClick xmlns:r="http://schemas.openxmlformats.org/officeDocument/2006/relationships" r:id="" tooltip="全体写真"/>
          <a:extLst>
            <a:ext uri="{FF2B5EF4-FFF2-40B4-BE49-F238E27FC236}">
              <a16:creationId xmlns:a16="http://schemas.microsoft.com/office/drawing/2014/main" id="{00000000-0008-0000-0D00-00000B000000}"/>
            </a:ext>
          </a:extLst>
        </xdr:cNvPr>
        <xdr:cNvSpPr/>
      </xdr:nvSpPr>
      <xdr:spPr>
        <a:xfrm>
          <a:off x="13445816" y="42862"/>
          <a:ext cx="992104" cy="247651"/>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twoCellAnchor>
    <xdr:from>
      <xdr:col>41</xdr:col>
      <xdr:colOff>172284</xdr:colOff>
      <xdr:row>5</xdr:row>
      <xdr:rowOff>82398</xdr:rowOff>
    </xdr:from>
    <xdr:to>
      <xdr:col>43</xdr:col>
      <xdr:colOff>381835</xdr:colOff>
      <xdr:row>6</xdr:row>
      <xdr:rowOff>97216</xdr:rowOff>
    </xdr:to>
    <xdr:sp macro="" textlink="">
      <xdr:nvSpPr>
        <xdr:cNvPr id="12" name="角丸四角形 11">
          <a:hlinkClick xmlns:r="http://schemas.openxmlformats.org/officeDocument/2006/relationships" r:id="" tooltip="花壇・噴水・池・彫像など"/>
          <a:extLst>
            <a:ext uri="{FF2B5EF4-FFF2-40B4-BE49-F238E27FC236}">
              <a16:creationId xmlns:a16="http://schemas.microsoft.com/office/drawing/2014/main" id="{00000000-0008-0000-0D00-00000C000000}"/>
            </a:ext>
          </a:extLst>
        </xdr:cNvPr>
        <xdr:cNvSpPr/>
      </xdr:nvSpPr>
      <xdr:spPr>
        <a:xfrm>
          <a:off x="14766701" y="1341815"/>
          <a:ext cx="992717" cy="247651"/>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172284</xdr:colOff>
      <xdr:row>6</xdr:row>
      <xdr:rowOff>143546</xdr:rowOff>
    </xdr:from>
    <xdr:to>
      <xdr:col>43</xdr:col>
      <xdr:colOff>382893</xdr:colOff>
      <xdr:row>7</xdr:row>
      <xdr:rowOff>158364</xdr:rowOff>
    </xdr:to>
    <xdr:sp macro="" textlink="">
      <xdr:nvSpPr>
        <xdr:cNvPr id="13" name="角丸四角形 12">
          <a:hlinkClick xmlns:r="http://schemas.openxmlformats.org/officeDocument/2006/relationships" r:id="" tooltip="休憩所・ベンチ・ピクニック場など"/>
          <a:extLst>
            <a:ext uri="{FF2B5EF4-FFF2-40B4-BE49-F238E27FC236}">
              <a16:creationId xmlns:a16="http://schemas.microsoft.com/office/drawing/2014/main" id="{00000000-0008-0000-0D00-00000D000000}"/>
            </a:ext>
          </a:extLst>
        </xdr:cNvPr>
        <xdr:cNvSpPr/>
      </xdr:nvSpPr>
      <xdr:spPr>
        <a:xfrm>
          <a:off x="14766701" y="1635796"/>
          <a:ext cx="993775" cy="247651"/>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172284</xdr:colOff>
      <xdr:row>7</xdr:row>
      <xdr:rowOff>204694</xdr:rowOff>
    </xdr:from>
    <xdr:to>
      <xdr:col>43</xdr:col>
      <xdr:colOff>382893</xdr:colOff>
      <xdr:row>8</xdr:row>
      <xdr:rowOff>219511</xdr:rowOff>
    </xdr:to>
    <xdr:sp macro="" textlink="">
      <xdr:nvSpPr>
        <xdr:cNvPr id="14" name="角丸四角形 13">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0E000000}"/>
            </a:ext>
          </a:extLst>
        </xdr:cNvPr>
        <xdr:cNvSpPr/>
      </xdr:nvSpPr>
      <xdr:spPr>
        <a:xfrm>
          <a:off x="14766701" y="1929777"/>
          <a:ext cx="993775" cy="247651"/>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172284</xdr:colOff>
      <xdr:row>9</xdr:row>
      <xdr:rowOff>33008</xdr:rowOff>
    </xdr:from>
    <xdr:to>
      <xdr:col>43</xdr:col>
      <xdr:colOff>382893</xdr:colOff>
      <xdr:row>10</xdr:row>
      <xdr:rowOff>47826</xdr:rowOff>
    </xdr:to>
    <xdr:sp macro="" textlink="">
      <xdr:nvSpPr>
        <xdr:cNvPr id="15" name="角丸四角形 14">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0F000000}"/>
            </a:ext>
          </a:extLst>
        </xdr:cNvPr>
        <xdr:cNvSpPr/>
      </xdr:nvSpPr>
      <xdr:spPr>
        <a:xfrm>
          <a:off x="14766701" y="2223758"/>
          <a:ext cx="993775" cy="247651"/>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172284</xdr:colOff>
      <xdr:row>10</xdr:row>
      <xdr:rowOff>94156</xdr:rowOff>
    </xdr:from>
    <xdr:to>
      <xdr:col>43</xdr:col>
      <xdr:colOff>381834</xdr:colOff>
      <xdr:row>11</xdr:row>
      <xdr:rowOff>108973</xdr:rowOff>
    </xdr:to>
    <xdr:sp macro="" textlink="">
      <xdr:nvSpPr>
        <xdr:cNvPr id="16" name="角丸四角形 15">
          <a:hlinkClick xmlns:r="http://schemas.openxmlformats.org/officeDocument/2006/relationships" r:id="" tooltip="植物園・図書館・記念碑など"/>
          <a:extLst>
            <a:ext uri="{FF2B5EF4-FFF2-40B4-BE49-F238E27FC236}">
              <a16:creationId xmlns:a16="http://schemas.microsoft.com/office/drawing/2014/main" id="{00000000-0008-0000-0D00-000010000000}"/>
            </a:ext>
          </a:extLst>
        </xdr:cNvPr>
        <xdr:cNvSpPr/>
      </xdr:nvSpPr>
      <xdr:spPr>
        <a:xfrm>
          <a:off x="14766701" y="2517739"/>
          <a:ext cx="992716" cy="247651"/>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172284</xdr:colOff>
      <xdr:row>11</xdr:row>
      <xdr:rowOff>155303</xdr:rowOff>
    </xdr:from>
    <xdr:to>
      <xdr:col>43</xdr:col>
      <xdr:colOff>381834</xdr:colOff>
      <xdr:row>12</xdr:row>
      <xdr:rowOff>170121</xdr:rowOff>
    </xdr:to>
    <xdr:sp macro="" textlink="">
      <xdr:nvSpPr>
        <xdr:cNvPr id="17" name="角丸四角形 16">
          <a:hlinkClick xmlns:r="http://schemas.openxmlformats.org/officeDocument/2006/relationships" r:id="" tooltip="便所・水飲場・時計台など"/>
          <a:extLst>
            <a:ext uri="{FF2B5EF4-FFF2-40B4-BE49-F238E27FC236}">
              <a16:creationId xmlns:a16="http://schemas.microsoft.com/office/drawing/2014/main" id="{00000000-0008-0000-0D00-000011000000}"/>
            </a:ext>
          </a:extLst>
        </xdr:cNvPr>
        <xdr:cNvSpPr/>
      </xdr:nvSpPr>
      <xdr:spPr>
        <a:xfrm>
          <a:off x="14766701" y="2811720"/>
          <a:ext cx="992716" cy="247651"/>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172284</xdr:colOff>
      <xdr:row>12</xdr:row>
      <xdr:rowOff>216451</xdr:rowOff>
    </xdr:from>
    <xdr:to>
      <xdr:col>43</xdr:col>
      <xdr:colOff>381834</xdr:colOff>
      <xdr:row>13</xdr:row>
      <xdr:rowOff>231269</xdr:rowOff>
    </xdr:to>
    <xdr:sp macro="" textlink="">
      <xdr:nvSpPr>
        <xdr:cNvPr id="18" name="角丸四角形 17">
          <a:hlinkClick xmlns:r="http://schemas.openxmlformats.org/officeDocument/2006/relationships" r:id="" tooltip="照明施設・さく・園名板など"/>
          <a:extLst>
            <a:ext uri="{FF2B5EF4-FFF2-40B4-BE49-F238E27FC236}">
              <a16:creationId xmlns:a16="http://schemas.microsoft.com/office/drawing/2014/main" id="{00000000-0008-0000-0D00-000012000000}"/>
            </a:ext>
          </a:extLst>
        </xdr:cNvPr>
        <xdr:cNvSpPr/>
      </xdr:nvSpPr>
      <xdr:spPr>
        <a:xfrm>
          <a:off x="14766701" y="3105701"/>
          <a:ext cx="992716" cy="247651"/>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172284</xdr:colOff>
      <xdr:row>4</xdr:row>
      <xdr:rowOff>21251</xdr:rowOff>
    </xdr:from>
    <xdr:to>
      <xdr:col>43</xdr:col>
      <xdr:colOff>382893</xdr:colOff>
      <xdr:row>5</xdr:row>
      <xdr:rowOff>36068</xdr:rowOff>
    </xdr:to>
    <xdr:sp macro="" textlink="">
      <xdr:nvSpPr>
        <xdr:cNvPr id="19" name="角丸四角形 18">
          <a:hlinkClick xmlns:r="http://schemas.openxmlformats.org/officeDocument/2006/relationships" r:id="" tooltip="園路・広場など"/>
          <a:extLst>
            <a:ext uri="{FF2B5EF4-FFF2-40B4-BE49-F238E27FC236}">
              <a16:creationId xmlns:a16="http://schemas.microsoft.com/office/drawing/2014/main" id="{00000000-0008-0000-0D00-000013000000}"/>
            </a:ext>
          </a:extLst>
        </xdr:cNvPr>
        <xdr:cNvSpPr/>
      </xdr:nvSpPr>
      <xdr:spPr>
        <a:xfrm>
          <a:off x="14766701" y="1047834"/>
          <a:ext cx="993775" cy="247651"/>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172284</xdr:colOff>
      <xdr:row>14</xdr:row>
      <xdr:rowOff>44765</xdr:rowOff>
    </xdr:from>
    <xdr:to>
      <xdr:col>43</xdr:col>
      <xdr:colOff>382893</xdr:colOff>
      <xdr:row>15</xdr:row>
      <xdr:rowOff>59583</xdr:rowOff>
    </xdr:to>
    <xdr:sp macro="" textlink="">
      <xdr:nvSpPr>
        <xdr:cNvPr id="20" name="角丸四角形 19">
          <a:hlinkClick xmlns:r="http://schemas.openxmlformats.org/officeDocument/2006/relationships" r:id="" tooltip="展望台など"/>
          <a:extLst>
            <a:ext uri="{FF2B5EF4-FFF2-40B4-BE49-F238E27FC236}">
              <a16:creationId xmlns:a16="http://schemas.microsoft.com/office/drawing/2014/main" id="{00000000-0008-0000-0D00-000014000000}"/>
            </a:ext>
          </a:extLst>
        </xdr:cNvPr>
        <xdr:cNvSpPr/>
      </xdr:nvSpPr>
      <xdr:spPr>
        <a:xfrm>
          <a:off x="14766701" y="3399682"/>
          <a:ext cx="993775" cy="247651"/>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172284</xdr:colOff>
      <xdr:row>15</xdr:row>
      <xdr:rowOff>105917</xdr:rowOff>
    </xdr:from>
    <xdr:to>
      <xdr:col>43</xdr:col>
      <xdr:colOff>382893</xdr:colOff>
      <xdr:row>16</xdr:row>
      <xdr:rowOff>120735</xdr:rowOff>
    </xdr:to>
    <xdr:sp macro="" textlink="">
      <xdr:nvSpPr>
        <xdr:cNvPr id="21" name="角丸四角形 20">
          <a:hlinkClick xmlns:r="http://schemas.openxmlformats.org/officeDocument/2006/relationships" r:id="" tooltip="全体写真"/>
          <a:extLst>
            <a:ext uri="{FF2B5EF4-FFF2-40B4-BE49-F238E27FC236}">
              <a16:creationId xmlns:a16="http://schemas.microsoft.com/office/drawing/2014/main" id="{00000000-0008-0000-0D00-000015000000}"/>
            </a:ext>
          </a:extLst>
        </xdr:cNvPr>
        <xdr:cNvSpPr/>
      </xdr:nvSpPr>
      <xdr:spPr>
        <a:xfrm>
          <a:off x="14766701" y="3693667"/>
          <a:ext cx="993775" cy="247651"/>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389465</xdr:colOff>
      <xdr:row>4</xdr:row>
      <xdr:rowOff>31750</xdr:rowOff>
    </xdr:from>
    <xdr:ext cx="1118961" cy="259045"/>
    <xdr:sp macro="" textlink="">
      <xdr:nvSpPr>
        <xdr:cNvPr id="22" name="テキスト ボックス 21">
          <a:extLst>
            <a:ext uri="{FF2B5EF4-FFF2-40B4-BE49-F238E27FC236}">
              <a16:creationId xmlns:a16="http://schemas.microsoft.com/office/drawing/2014/main" id="{00000000-0008-0000-0D00-000016000000}"/>
            </a:ext>
          </a:extLst>
        </xdr:cNvPr>
        <xdr:cNvSpPr txBox="1"/>
      </xdr:nvSpPr>
      <xdr:spPr>
        <a:xfrm>
          <a:off x="15767048" y="1058333"/>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389465</xdr:colOff>
      <xdr:row>5</xdr:row>
      <xdr:rowOff>105529</xdr:rowOff>
    </xdr:from>
    <xdr:ext cx="1631922" cy="259045"/>
    <xdr:sp macro="" textlink="">
      <xdr:nvSpPr>
        <xdr:cNvPr id="23" name="テキスト ボックス 22">
          <a:extLst>
            <a:ext uri="{FF2B5EF4-FFF2-40B4-BE49-F238E27FC236}">
              <a16:creationId xmlns:a16="http://schemas.microsoft.com/office/drawing/2014/main" id="{00000000-0008-0000-0D00-000017000000}"/>
            </a:ext>
          </a:extLst>
        </xdr:cNvPr>
        <xdr:cNvSpPr txBox="1"/>
      </xdr:nvSpPr>
      <xdr:spPr>
        <a:xfrm>
          <a:off x="15767048" y="1364946"/>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389465</xdr:colOff>
      <xdr:row>6</xdr:row>
      <xdr:rowOff>168727</xdr:rowOff>
    </xdr:from>
    <xdr:ext cx="2059731" cy="259045"/>
    <xdr:sp macro="" textlink="">
      <xdr:nvSpPr>
        <xdr:cNvPr id="24" name="テキスト ボックス 23">
          <a:extLst>
            <a:ext uri="{FF2B5EF4-FFF2-40B4-BE49-F238E27FC236}">
              <a16:creationId xmlns:a16="http://schemas.microsoft.com/office/drawing/2014/main" id="{00000000-0008-0000-0D00-000018000000}"/>
            </a:ext>
          </a:extLst>
        </xdr:cNvPr>
        <xdr:cNvSpPr txBox="1"/>
      </xdr:nvSpPr>
      <xdr:spPr>
        <a:xfrm>
          <a:off x="15767048" y="1660977"/>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389465</xdr:colOff>
      <xdr:row>7</xdr:row>
      <xdr:rowOff>210758</xdr:rowOff>
    </xdr:from>
    <xdr:ext cx="2535181" cy="259045"/>
    <xdr:sp macro="" textlink="">
      <xdr:nvSpPr>
        <xdr:cNvPr id="25" name="テキスト ボックス 24">
          <a:extLst>
            <a:ext uri="{FF2B5EF4-FFF2-40B4-BE49-F238E27FC236}">
              <a16:creationId xmlns:a16="http://schemas.microsoft.com/office/drawing/2014/main" id="{00000000-0008-0000-0D00-000019000000}"/>
            </a:ext>
          </a:extLst>
        </xdr:cNvPr>
        <xdr:cNvSpPr txBox="1"/>
      </xdr:nvSpPr>
      <xdr:spPr>
        <a:xfrm>
          <a:off x="15767048" y="1935841"/>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389465</xdr:colOff>
      <xdr:row>9</xdr:row>
      <xdr:rowOff>30539</xdr:rowOff>
    </xdr:from>
    <xdr:ext cx="2330766" cy="259045"/>
    <xdr:sp macro="" textlink="">
      <xdr:nvSpPr>
        <xdr:cNvPr id="26" name="テキスト ボックス 25">
          <a:extLst>
            <a:ext uri="{FF2B5EF4-FFF2-40B4-BE49-F238E27FC236}">
              <a16:creationId xmlns:a16="http://schemas.microsoft.com/office/drawing/2014/main" id="{00000000-0008-0000-0D00-00001A000000}"/>
            </a:ext>
          </a:extLst>
        </xdr:cNvPr>
        <xdr:cNvSpPr txBox="1"/>
      </xdr:nvSpPr>
      <xdr:spPr>
        <a:xfrm>
          <a:off x="15767048" y="2221289"/>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389465</xdr:colOff>
      <xdr:row>10</xdr:row>
      <xdr:rowOff>104320</xdr:rowOff>
    </xdr:from>
    <xdr:ext cx="2080762" cy="259045"/>
    <xdr:sp macro="" textlink="">
      <xdr:nvSpPr>
        <xdr:cNvPr id="27" name="テキスト ボックス 26">
          <a:extLst>
            <a:ext uri="{FF2B5EF4-FFF2-40B4-BE49-F238E27FC236}">
              <a16:creationId xmlns:a16="http://schemas.microsoft.com/office/drawing/2014/main" id="{00000000-0008-0000-0D00-00001B000000}"/>
            </a:ext>
          </a:extLst>
        </xdr:cNvPr>
        <xdr:cNvSpPr txBox="1"/>
      </xdr:nvSpPr>
      <xdr:spPr>
        <a:xfrm>
          <a:off x="15767048" y="2527903"/>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389465</xdr:colOff>
      <xdr:row>11</xdr:row>
      <xdr:rowOff>135767</xdr:rowOff>
    </xdr:from>
    <xdr:ext cx="1696042" cy="259045"/>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15767048" y="2792184"/>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389465</xdr:colOff>
      <xdr:row>12</xdr:row>
      <xdr:rowOff>198966</xdr:rowOff>
    </xdr:from>
    <xdr:ext cx="1824282"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15767048" y="3088216"/>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389465</xdr:colOff>
      <xdr:row>14</xdr:row>
      <xdr:rowOff>33866</xdr:rowOff>
    </xdr:from>
    <xdr:ext cx="926600"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15767048" y="3388783"/>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74083</xdr:colOff>
      <xdr:row>55</xdr:row>
      <xdr:rowOff>114065</xdr:rowOff>
    </xdr:from>
    <xdr:to>
      <xdr:col>43</xdr:col>
      <xdr:colOff>283634</xdr:colOff>
      <xdr:row>56</xdr:row>
      <xdr:rowOff>128882</xdr:rowOff>
    </xdr:to>
    <xdr:sp macro="" textlink="">
      <xdr:nvSpPr>
        <xdr:cNvPr id="33" name="角丸四角形 32">
          <a:hlinkClick xmlns:r="http://schemas.openxmlformats.org/officeDocument/2006/relationships" r:id="" tooltip="花壇・噴水・池・彫像など"/>
          <a:extLst>
            <a:ext uri="{FF2B5EF4-FFF2-40B4-BE49-F238E27FC236}">
              <a16:creationId xmlns:a16="http://schemas.microsoft.com/office/drawing/2014/main" id="{00000000-0008-0000-0D00-000021000000}"/>
            </a:ext>
          </a:extLst>
        </xdr:cNvPr>
        <xdr:cNvSpPr/>
      </xdr:nvSpPr>
      <xdr:spPr>
        <a:xfrm>
          <a:off x="14668500" y="13015148"/>
          <a:ext cx="992717" cy="247651"/>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74083</xdr:colOff>
      <xdr:row>56</xdr:row>
      <xdr:rowOff>175212</xdr:rowOff>
    </xdr:from>
    <xdr:to>
      <xdr:col>43</xdr:col>
      <xdr:colOff>284692</xdr:colOff>
      <xdr:row>57</xdr:row>
      <xdr:rowOff>190030</xdr:rowOff>
    </xdr:to>
    <xdr:sp macro="" textlink="">
      <xdr:nvSpPr>
        <xdr:cNvPr id="34" name="角丸四角形 33">
          <a:hlinkClick xmlns:r="http://schemas.openxmlformats.org/officeDocument/2006/relationships" r:id="" tooltip="休憩所・ベンチ・ピクニック場など"/>
          <a:extLst>
            <a:ext uri="{FF2B5EF4-FFF2-40B4-BE49-F238E27FC236}">
              <a16:creationId xmlns:a16="http://schemas.microsoft.com/office/drawing/2014/main" id="{00000000-0008-0000-0D00-000022000000}"/>
            </a:ext>
          </a:extLst>
        </xdr:cNvPr>
        <xdr:cNvSpPr/>
      </xdr:nvSpPr>
      <xdr:spPr>
        <a:xfrm>
          <a:off x="14668500" y="13309129"/>
          <a:ext cx="993775" cy="247651"/>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74083</xdr:colOff>
      <xdr:row>58</xdr:row>
      <xdr:rowOff>3527</xdr:rowOff>
    </xdr:from>
    <xdr:to>
      <xdr:col>43</xdr:col>
      <xdr:colOff>284692</xdr:colOff>
      <xdr:row>59</xdr:row>
      <xdr:rowOff>18344</xdr:rowOff>
    </xdr:to>
    <xdr:sp macro="" textlink="">
      <xdr:nvSpPr>
        <xdr:cNvPr id="35" name="角丸四角形 34">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23000000}"/>
            </a:ext>
          </a:extLst>
        </xdr:cNvPr>
        <xdr:cNvSpPr/>
      </xdr:nvSpPr>
      <xdr:spPr>
        <a:xfrm>
          <a:off x="14668500" y="13603110"/>
          <a:ext cx="993775" cy="247651"/>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74083</xdr:colOff>
      <xdr:row>59</xdr:row>
      <xdr:rowOff>64674</xdr:rowOff>
    </xdr:from>
    <xdr:to>
      <xdr:col>43</xdr:col>
      <xdr:colOff>284692</xdr:colOff>
      <xdr:row>60</xdr:row>
      <xdr:rowOff>79492</xdr:rowOff>
    </xdr:to>
    <xdr:sp macro="" textlink="">
      <xdr:nvSpPr>
        <xdr:cNvPr id="36" name="角丸四角形 35">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24000000}"/>
            </a:ext>
          </a:extLst>
        </xdr:cNvPr>
        <xdr:cNvSpPr/>
      </xdr:nvSpPr>
      <xdr:spPr>
        <a:xfrm>
          <a:off x="14668500" y="13897091"/>
          <a:ext cx="993775" cy="247651"/>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74083</xdr:colOff>
      <xdr:row>60</xdr:row>
      <xdr:rowOff>125822</xdr:rowOff>
    </xdr:from>
    <xdr:to>
      <xdr:col>43</xdr:col>
      <xdr:colOff>283633</xdr:colOff>
      <xdr:row>61</xdr:row>
      <xdr:rowOff>140640</xdr:rowOff>
    </xdr:to>
    <xdr:sp macro="" textlink="">
      <xdr:nvSpPr>
        <xdr:cNvPr id="37" name="角丸四角形 36">
          <a:hlinkClick xmlns:r="http://schemas.openxmlformats.org/officeDocument/2006/relationships" r:id="" tooltip="植物園・図書館・記念碑など"/>
          <a:extLst>
            <a:ext uri="{FF2B5EF4-FFF2-40B4-BE49-F238E27FC236}">
              <a16:creationId xmlns:a16="http://schemas.microsoft.com/office/drawing/2014/main" id="{00000000-0008-0000-0D00-000025000000}"/>
            </a:ext>
          </a:extLst>
        </xdr:cNvPr>
        <xdr:cNvSpPr/>
      </xdr:nvSpPr>
      <xdr:spPr>
        <a:xfrm>
          <a:off x="14668500" y="14191072"/>
          <a:ext cx="992716" cy="247651"/>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74083</xdr:colOff>
      <xdr:row>61</xdr:row>
      <xdr:rowOff>186970</xdr:rowOff>
    </xdr:from>
    <xdr:to>
      <xdr:col>43</xdr:col>
      <xdr:colOff>283633</xdr:colOff>
      <xdr:row>62</xdr:row>
      <xdr:rowOff>201787</xdr:rowOff>
    </xdr:to>
    <xdr:sp macro="" textlink="">
      <xdr:nvSpPr>
        <xdr:cNvPr id="38" name="角丸四角形 37">
          <a:hlinkClick xmlns:r="http://schemas.openxmlformats.org/officeDocument/2006/relationships" r:id="" tooltip="便所・水飲場・時計台など"/>
          <a:extLst>
            <a:ext uri="{FF2B5EF4-FFF2-40B4-BE49-F238E27FC236}">
              <a16:creationId xmlns:a16="http://schemas.microsoft.com/office/drawing/2014/main" id="{00000000-0008-0000-0D00-000026000000}"/>
            </a:ext>
          </a:extLst>
        </xdr:cNvPr>
        <xdr:cNvSpPr/>
      </xdr:nvSpPr>
      <xdr:spPr>
        <a:xfrm>
          <a:off x="14668500" y="14485053"/>
          <a:ext cx="992716" cy="247651"/>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74083</xdr:colOff>
      <xdr:row>63</xdr:row>
      <xdr:rowOff>15284</xdr:rowOff>
    </xdr:from>
    <xdr:to>
      <xdr:col>43</xdr:col>
      <xdr:colOff>283633</xdr:colOff>
      <xdr:row>64</xdr:row>
      <xdr:rowOff>30102</xdr:rowOff>
    </xdr:to>
    <xdr:sp macro="" textlink="">
      <xdr:nvSpPr>
        <xdr:cNvPr id="39" name="角丸四角形 38">
          <a:hlinkClick xmlns:r="http://schemas.openxmlformats.org/officeDocument/2006/relationships" r:id="" tooltip="照明施設・さく・園名板など"/>
          <a:extLst>
            <a:ext uri="{FF2B5EF4-FFF2-40B4-BE49-F238E27FC236}">
              <a16:creationId xmlns:a16="http://schemas.microsoft.com/office/drawing/2014/main" id="{00000000-0008-0000-0D00-000027000000}"/>
            </a:ext>
          </a:extLst>
        </xdr:cNvPr>
        <xdr:cNvSpPr/>
      </xdr:nvSpPr>
      <xdr:spPr>
        <a:xfrm>
          <a:off x="14668500" y="14779034"/>
          <a:ext cx="992716" cy="247651"/>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74083</xdr:colOff>
      <xdr:row>54</xdr:row>
      <xdr:rowOff>52917</xdr:rowOff>
    </xdr:from>
    <xdr:to>
      <xdr:col>43</xdr:col>
      <xdr:colOff>284692</xdr:colOff>
      <xdr:row>55</xdr:row>
      <xdr:rowOff>67735</xdr:rowOff>
    </xdr:to>
    <xdr:sp macro="" textlink="">
      <xdr:nvSpPr>
        <xdr:cNvPr id="40" name="角丸四角形 39">
          <a:hlinkClick xmlns:r="http://schemas.openxmlformats.org/officeDocument/2006/relationships" r:id="" tooltip="園路・広場など"/>
          <a:extLst>
            <a:ext uri="{FF2B5EF4-FFF2-40B4-BE49-F238E27FC236}">
              <a16:creationId xmlns:a16="http://schemas.microsoft.com/office/drawing/2014/main" id="{00000000-0008-0000-0D00-000028000000}"/>
            </a:ext>
          </a:extLst>
        </xdr:cNvPr>
        <xdr:cNvSpPr/>
      </xdr:nvSpPr>
      <xdr:spPr>
        <a:xfrm>
          <a:off x="14668500" y="12721167"/>
          <a:ext cx="993775" cy="247651"/>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74083</xdr:colOff>
      <xdr:row>64</xdr:row>
      <xdr:rowOff>76432</xdr:rowOff>
    </xdr:from>
    <xdr:to>
      <xdr:col>43</xdr:col>
      <xdr:colOff>284692</xdr:colOff>
      <xdr:row>65</xdr:row>
      <xdr:rowOff>91249</xdr:rowOff>
    </xdr:to>
    <xdr:sp macro="" textlink="">
      <xdr:nvSpPr>
        <xdr:cNvPr id="41" name="角丸四角形 40">
          <a:hlinkClick xmlns:r="http://schemas.openxmlformats.org/officeDocument/2006/relationships" r:id="" tooltip="展望台など"/>
          <a:extLst>
            <a:ext uri="{FF2B5EF4-FFF2-40B4-BE49-F238E27FC236}">
              <a16:creationId xmlns:a16="http://schemas.microsoft.com/office/drawing/2014/main" id="{00000000-0008-0000-0D00-000029000000}"/>
            </a:ext>
          </a:extLst>
        </xdr:cNvPr>
        <xdr:cNvSpPr/>
      </xdr:nvSpPr>
      <xdr:spPr>
        <a:xfrm>
          <a:off x="14668500" y="15073015"/>
          <a:ext cx="993775" cy="247651"/>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74083</xdr:colOff>
      <xdr:row>65</xdr:row>
      <xdr:rowOff>137583</xdr:rowOff>
    </xdr:from>
    <xdr:to>
      <xdr:col>43</xdr:col>
      <xdr:colOff>284692</xdr:colOff>
      <xdr:row>66</xdr:row>
      <xdr:rowOff>152401</xdr:rowOff>
    </xdr:to>
    <xdr:sp macro="" textlink="">
      <xdr:nvSpPr>
        <xdr:cNvPr id="42" name="角丸四角形 41">
          <a:hlinkClick xmlns:r="http://schemas.openxmlformats.org/officeDocument/2006/relationships" r:id="" tooltip="全体写真"/>
          <a:extLst>
            <a:ext uri="{FF2B5EF4-FFF2-40B4-BE49-F238E27FC236}">
              <a16:creationId xmlns:a16="http://schemas.microsoft.com/office/drawing/2014/main" id="{00000000-0008-0000-0D00-00002A000000}"/>
            </a:ext>
          </a:extLst>
        </xdr:cNvPr>
        <xdr:cNvSpPr/>
      </xdr:nvSpPr>
      <xdr:spPr>
        <a:xfrm>
          <a:off x="14668500" y="15367000"/>
          <a:ext cx="993775" cy="247651"/>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291264</xdr:colOff>
      <xdr:row>54</xdr:row>
      <xdr:rowOff>63416</xdr:rowOff>
    </xdr:from>
    <xdr:ext cx="1118961"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15668847" y="12731666"/>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291264</xdr:colOff>
      <xdr:row>55</xdr:row>
      <xdr:rowOff>137196</xdr:rowOff>
    </xdr:from>
    <xdr:ext cx="163192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15668847" y="13038279"/>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291264</xdr:colOff>
      <xdr:row>56</xdr:row>
      <xdr:rowOff>200393</xdr:rowOff>
    </xdr:from>
    <xdr:ext cx="2059731"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15668847" y="13334310"/>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291264</xdr:colOff>
      <xdr:row>58</xdr:row>
      <xdr:rowOff>9591</xdr:rowOff>
    </xdr:from>
    <xdr:ext cx="2535181" cy="259045"/>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15668847" y="13609174"/>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291264</xdr:colOff>
      <xdr:row>59</xdr:row>
      <xdr:rowOff>62205</xdr:rowOff>
    </xdr:from>
    <xdr:ext cx="2330766"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15668847" y="13894622"/>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291264</xdr:colOff>
      <xdr:row>60</xdr:row>
      <xdr:rowOff>135986</xdr:rowOff>
    </xdr:from>
    <xdr:ext cx="2080762" cy="259045"/>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5668847" y="14201236"/>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291264</xdr:colOff>
      <xdr:row>61</xdr:row>
      <xdr:rowOff>167434</xdr:rowOff>
    </xdr:from>
    <xdr:ext cx="1696042"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5668847" y="14465517"/>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291264</xdr:colOff>
      <xdr:row>62</xdr:row>
      <xdr:rowOff>230632</xdr:rowOff>
    </xdr:from>
    <xdr:ext cx="1824282" cy="259045"/>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5668847" y="14761549"/>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291264</xdr:colOff>
      <xdr:row>64</xdr:row>
      <xdr:rowOff>65533</xdr:rowOff>
    </xdr:from>
    <xdr:ext cx="926600"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5668847" y="15062116"/>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80211</xdr:colOff>
      <xdr:row>455</xdr:row>
      <xdr:rowOff>111279</xdr:rowOff>
    </xdr:from>
    <xdr:to>
      <xdr:col>43</xdr:col>
      <xdr:colOff>289762</xdr:colOff>
      <xdr:row>456</xdr:row>
      <xdr:rowOff>126097</xdr:rowOff>
    </xdr:to>
    <xdr:sp macro="" textlink="">
      <xdr:nvSpPr>
        <xdr:cNvPr id="90" name="角丸四角形 89">
          <a:hlinkClick xmlns:r="http://schemas.openxmlformats.org/officeDocument/2006/relationships" r:id="" tooltip="花壇・噴水・池・彫像など"/>
          <a:extLst>
            <a:ext uri="{FF2B5EF4-FFF2-40B4-BE49-F238E27FC236}">
              <a16:creationId xmlns:a16="http://schemas.microsoft.com/office/drawing/2014/main" id="{00000000-0008-0000-0D00-00005A000000}"/>
            </a:ext>
          </a:extLst>
        </xdr:cNvPr>
        <xdr:cNvSpPr/>
      </xdr:nvSpPr>
      <xdr:spPr>
        <a:xfrm>
          <a:off x="14648448" y="105126911"/>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80211</xdr:colOff>
      <xdr:row>456</xdr:row>
      <xdr:rowOff>172427</xdr:rowOff>
    </xdr:from>
    <xdr:to>
      <xdr:col>43</xdr:col>
      <xdr:colOff>290820</xdr:colOff>
      <xdr:row>457</xdr:row>
      <xdr:rowOff>187246</xdr:rowOff>
    </xdr:to>
    <xdr:sp macro="" textlink="">
      <xdr:nvSpPr>
        <xdr:cNvPr id="91" name="角丸四角形 90">
          <a:hlinkClick xmlns:r="http://schemas.openxmlformats.org/officeDocument/2006/relationships" r:id="" tooltip="休憩所・ベンチ・ピクニック場など"/>
          <a:extLst>
            <a:ext uri="{FF2B5EF4-FFF2-40B4-BE49-F238E27FC236}">
              <a16:creationId xmlns:a16="http://schemas.microsoft.com/office/drawing/2014/main" id="{00000000-0008-0000-0D00-00005B000000}"/>
            </a:ext>
          </a:extLst>
        </xdr:cNvPr>
        <xdr:cNvSpPr/>
      </xdr:nvSpPr>
      <xdr:spPr>
        <a:xfrm>
          <a:off x="14648448" y="105418664"/>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80211</xdr:colOff>
      <xdr:row>458</xdr:row>
      <xdr:rowOff>2971</xdr:rowOff>
    </xdr:from>
    <xdr:to>
      <xdr:col>43</xdr:col>
      <xdr:colOff>290820</xdr:colOff>
      <xdr:row>459</xdr:row>
      <xdr:rowOff>17787</xdr:rowOff>
    </xdr:to>
    <xdr:sp macro="" textlink="">
      <xdr:nvSpPr>
        <xdr:cNvPr id="92" name="角丸四角形 91">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5C000000}"/>
            </a:ext>
          </a:extLst>
        </xdr:cNvPr>
        <xdr:cNvSpPr/>
      </xdr:nvSpPr>
      <xdr:spPr>
        <a:xfrm>
          <a:off x="14648448" y="105710418"/>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80211</xdr:colOff>
      <xdr:row>459</xdr:row>
      <xdr:rowOff>61889</xdr:rowOff>
    </xdr:from>
    <xdr:to>
      <xdr:col>43</xdr:col>
      <xdr:colOff>290820</xdr:colOff>
      <xdr:row>460</xdr:row>
      <xdr:rowOff>76707</xdr:rowOff>
    </xdr:to>
    <xdr:sp macro="" textlink="">
      <xdr:nvSpPr>
        <xdr:cNvPr id="93" name="角丸四角形 92">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5D000000}"/>
            </a:ext>
          </a:extLst>
        </xdr:cNvPr>
        <xdr:cNvSpPr/>
      </xdr:nvSpPr>
      <xdr:spPr>
        <a:xfrm>
          <a:off x="14648448" y="105999942"/>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80211</xdr:colOff>
      <xdr:row>460</xdr:row>
      <xdr:rowOff>123037</xdr:rowOff>
    </xdr:from>
    <xdr:to>
      <xdr:col>43</xdr:col>
      <xdr:colOff>289761</xdr:colOff>
      <xdr:row>461</xdr:row>
      <xdr:rowOff>137855</xdr:rowOff>
    </xdr:to>
    <xdr:sp macro="" textlink="">
      <xdr:nvSpPr>
        <xdr:cNvPr id="94" name="角丸四角形 93">
          <a:hlinkClick xmlns:r="http://schemas.openxmlformats.org/officeDocument/2006/relationships" r:id="" tooltip="植物園・図書館・記念碑など"/>
          <a:extLst>
            <a:ext uri="{FF2B5EF4-FFF2-40B4-BE49-F238E27FC236}">
              <a16:creationId xmlns:a16="http://schemas.microsoft.com/office/drawing/2014/main" id="{00000000-0008-0000-0D00-00005E000000}"/>
            </a:ext>
          </a:extLst>
        </xdr:cNvPr>
        <xdr:cNvSpPr/>
      </xdr:nvSpPr>
      <xdr:spPr>
        <a:xfrm>
          <a:off x="14648448" y="106291695"/>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80211</xdr:colOff>
      <xdr:row>461</xdr:row>
      <xdr:rowOff>184185</xdr:rowOff>
    </xdr:from>
    <xdr:to>
      <xdr:col>43</xdr:col>
      <xdr:colOff>289761</xdr:colOff>
      <xdr:row>462</xdr:row>
      <xdr:rowOff>199003</xdr:rowOff>
    </xdr:to>
    <xdr:sp macro="" textlink="">
      <xdr:nvSpPr>
        <xdr:cNvPr id="95" name="角丸四角形 94">
          <a:hlinkClick xmlns:r="http://schemas.openxmlformats.org/officeDocument/2006/relationships" r:id="" tooltip="便所・水飲場・時計台など"/>
          <a:extLst>
            <a:ext uri="{FF2B5EF4-FFF2-40B4-BE49-F238E27FC236}">
              <a16:creationId xmlns:a16="http://schemas.microsoft.com/office/drawing/2014/main" id="{00000000-0008-0000-0D00-00005F000000}"/>
            </a:ext>
          </a:extLst>
        </xdr:cNvPr>
        <xdr:cNvSpPr/>
      </xdr:nvSpPr>
      <xdr:spPr>
        <a:xfrm>
          <a:off x="14648448" y="106583448"/>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80211</xdr:colOff>
      <xdr:row>463</xdr:row>
      <xdr:rowOff>14727</xdr:rowOff>
    </xdr:from>
    <xdr:to>
      <xdr:col>43</xdr:col>
      <xdr:colOff>289761</xdr:colOff>
      <xdr:row>464</xdr:row>
      <xdr:rowOff>29545</xdr:rowOff>
    </xdr:to>
    <xdr:sp macro="" textlink="">
      <xdr:nvSpPr>
        <xdr:cNvPr id="96" name="角丸四角形 95">
          <a:hlinkClick xmlns:r="http://schemas.openxmlformats.org/officeDocument/2006/relationships" r:id="" tooltip="照明施設・さく・園名板など"/>
          <a:extLst>
            <a:ext uri="{FF2B5EF4-FFF2-40B4-BE49-F238E27FC236}">
              <a16:creationId xmlns:a16="http://schemas.microsoft.com/office/drawing/2014/main" id="{00000000-0008-0000-0D00-000060000000}"/>
            </a:ext>
          </a:extLst>
        </xdr:cNvPr>
        <xdr:cNvSpPr/>
      </xdr:nvSpPr>
      <xdr:spPr>
        <a:xfrm>
          <a:off x="14648448" y="106875201"/>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80211</xdr:colOff>
      <xdr:row>454</xdr:row>
      <xdr:rowOff>50133</xdr:rowOff>
    </xdr:from>
    <xdr:to>
      <xdr:col>43</xdr:col>
      <xdr:colOff>290820</xdr:colOff>
      <xdr:row>455</xdr:row>
      <xdr:rowOff>64949</xdr:rowOff>
    </xdr:to>
    <xdr:sp macro="" textlink="">
      <xdr:nvSpPr>
        <xdr:cNvPr id="97" name="角丸四角形 96">
          <a:hlinkClick xmlns:r="http://schemas.openxmlformats.org/officeDocument/2006/relationships" r:id="" tooltip="園路・広場など"/>
          <a:extLst>
            <a:ext uri="{FF2B5EF4-FFF2-40B4-BE49-F238E27FC236}">
              <a16:creationId xmlns:a16="http://schemas.microsoft.com/office/drawing/2014/main" id="{00000000-0008-0000-0D00-000061000000}"/>
            </a:ext>
          </a:extLst>
        </xdr:cNvPr>
        <xdr:cNvSpPr/>
      </xdr:nvSpPr>
      <xdr:spPr>
        <a:xfrm>
          <a:off x="14648448" y="104835159"/>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80211</xdr:colOff>
      <xdr:row>464</xdr:row>
      <xdr:rowOff>73647</xdr:rowOff>
    </xdr:from>
    <xdr:to>
      <xdr:col>43</xdr:col>
      <xdr:colOff>290820</xdr:colOff>
      <xdr:row>465</xdr:row>
      <xdr:rowOff>88465</xdr:rowOff>
    </xdr:to>
    <xdr:sp macro="" textlink="">
      <xdr:nvSpPr>
        <xdr:cNvPr id="98" name="角丸四角形 97">
          <a:hlinkClick xmlns:r="http://schemas.openxmlformats.org/officeDocument/2006/relationships" r:id="" tooltip="展望台など"/>
          <a:extLst>
            <a:ext uri="{FF2B5EF4-FFF2-40B4-BE49-F238E27FC236}">
              <a16:creationId xmlns:a16="http://schemas.microsoft.com/office/drawing/2014/main" id="{00000000-0008-0000-0D00-000062000000}"/>
            </a:ext>
          </a:extLst>
        </xdr:cNvPr>
        <xdr:cNvSpPr/>
      </xdr:nvSpPr>
      <xdr:spPr>
        <a:xfrm>
          <a:off x="14648448" y="107164726"/>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80211</xdr:colOff>
      <xdr:row>465</xdr:row>
      <xdr:rowOff>134799</xdr:rowOff>
    </xdr:from>
    <xdr:to>
      <xdr:col>43</xdr:col>
      <xdr:colOff>290820</xdr:colOff>
      <xdr:row>466</xdr:row>
      <xdr:rowOff>149617</xdr:rowOff>
    </xdr:to>
    <xdr:sp macro="" textlink="">
      <xdr:nvSpPr>
        <xdr:cNvPr id="99" name="角丸四角形 98">
          <a:hlinkClick xmlns:r="http://schemas.openxmlformats.org/officeDocument/2006/relationships" r:id="" tooltip="全体写真"/>
          <a:extLst>
            <a:ext uri="{FF2B5EF4-FFF2-40B4-BE49-F238E27FC236}">
              <a16:creationId xmlns:a16="http://schemas.microsoft.com/office/drawing/2014/main" id="{00000000-0008-0000-0D00-000063000000}"/>
            </a:ext>
          </a:extLst>
        </xdr:cNvPr>
        <xdr:cNvSpPr/>
      </xdr:nvSpPr>
      <xdr:spPr>
        <a:xfrm>
          <a:off x="14648448" y="107456483"/>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297392</xdr:colOff>
      <xdr:row>454</xdr:row>
      <xdr:rowOff>60632</xdr:rowOff>
    </xdr:from>
    <xdr:ext cx="1118961" cy="259045"/>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647681" y="104845658"/>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297392</xdr:colOff>
      <xdr:row>455</xdr:row>
      <xdr:rowOff>134410</xdr:rowOff>
    </xdr:from>
    <xdr:ext cx="1631922" cy="259045"/>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5647681" y="105150042"/>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297392</xdr:colOff>
      <xdr:row>456</xdr:row>
      <xdr:rowOff>197608</xdr:rowOff>
    </xdr:from>
    <xdr:ext cx="2059731"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647681" y="105443845"/>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297392</xdr:colOff>
      <xdr:row>458</xdr:row>
      <xdr:rowOff>9035</xdr:rowOff>
    </xdr:from>
    <xdr:ext cx="2535181"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5647681" y="105716482"/>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297392</xdr:colOff>
      <xdr:row>459</xdr:row>
      <xdr:rowOff>59420</xdr:rowOff>
    </xdr:from>
    <xdr:ext cx="2330766"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647681" y="105997473"/>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297392</xdr:colOff>
      <xdr:row>460</xdr:row>
      <xdr:rowOff>133201</xdr:rowOff>
    </xdr:from>
    <xdr:ext cx="2080762"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647681" y="106301859"/>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297392</xdr:colOff>
      <xdr:row>461</xdr:row>
      <xdr:rowOff>164649</xdr:rowOff>
    </xdr:from>
    <xdr:ext cx="1696042"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5647681" y="106563912"/>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297392</xdr:colOff>
      <xdr:row>462</xdr:row>
      <xdr:rowOff>227848</xdr:rowOff>
    </xdr:from>
    <xdr:ext cx="1824282" cy="259045"/>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647681" y="106857716"/>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297392</xdr:colOff>
      <xdr:row>464</xdr:row>
      <xdr:rowOff>62748</xdr:rowOff>
    </xdr:from>
    <xdr:ext cx="926600" cy="259045"/>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647681" y="107153827"/>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405</xdr:row>
      <xdr:rowOff>61147</xdr:rowOff>
    </xdr:from>
    <xdr:to>
      <xdr:col>43</xdr:col>
      <xdr:colOff>209551</xdr:colOff>
      <xdr:row>406</xdr:row>
      <xdr:rowOff>75964</xdr:rowOff>
    </xdr:to>
    <xdr:sp macro="" textlink="">
      <xdr:nvSpPr>
        <xdr:cNvPr id="109" name="角丸四角形 108">
          <a:hlinkClick xmlns:r="http://schemas.openxmlformats.org/officeDocument/2006/relationships" r:id="" tooltip="花壇・噴水・池・彫像など"/>
          <a:extLst>
            <a:ext uri="{FF2B5EF4-FFF2-40B4-BE49-F238E27FC236}">
              <a16:creationId xmlns:a16="http://schemas.microsoft.com/office/drawing/2014/main" id="{00000000-0008-0000-0D00-00006D000000}"/>
            </a:ext>
          </a:extLst>
        </xdr:cNvPr>
        <xdr:cNvSpPr/>
      </xdr:nvSpPr>
      <xdr:spPr>
        <a:xfrm>
          <a:off x="14568237" y="93546515"/>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406</xdr:row>
      <xdr:rowOff>122294</xdr:rowOff>
    </xdr:from>
    <xdr:to>
      <xdr:col>43</xdr:col>
      <xdr:colOff>210609</xdr:colOff>
      <xdr:row>407</xdr:row>
      <xdr:rowOff>137113</xdr:rowOff>
    </xdr:to>
    <xdr:sp macro="" textlink="">
      <xdr:nvSpPr>
        <xdr:cNvPr id="110" name="角丸四角形 109">
          <a:hlinkClick xmlns:r="http://schemas.openxmlformats.org/officeDocument/2006/relationships" r:id="" tooltip="休憩所・ベンチ・ピクニック場など"/>
          <a:extLst>
            <a:ext uri="{FF2B5EF4-FFF2-40B4-BE49-F238E27FC236}">
              <a16:creationId xmlns:a16="http://schemas.microsoft.com/office/drawing/2014/main" id="{00000000-0008-0000-0D00-00006E000000}"/>
            </a:ext>
          </a:extLst>
        </xdr:cNvPr>
        <xdr:cNvSpPr/>
      </xdr:nvSpPr>
      <xdr:spPr>
        <a:xfrm>
          <a:off x="14568237" y="93838268"/>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407</xdr:row>
      <xdr:rowOff>183443</xdr:rowOff>
    </xdr:from>
    <xdr:to>
      <xdr:col>43</xdr:col>
      <xdr:colOff>210609</xdr:colOff>
      <xdr:row>408</xdr:row>
      <xdr:rowOff>198260</xdr:rowOff>
    </xdr:to>
    <xdr:sp macro="" textlink="">
      <xdr:nvSpPr>
        <xdr:cNvPr id="111" name="角丸四角形 110">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6F000000}"/>
            </a:ext>
          </a:extLst>
        </xdr:cNvPr>
        <xdr:cNvSpPr/>
      </xdr:nvSpPr>
      <xdr:spPr>
        <a:xfrm>
          <a:off x="14568237" y="94130022"/>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409</xdr:row>
      <xdr:rowOff>11757</xdr:rowOff>
    </xdr:from>
    <xdr:to>
      <xdr:col>43</xdr:col>
      <xdr:colOff>210609</xdr:colOff>
      <xdr:row>410</xdr:row>
      <xdr:rowOff>26574</xdr:rowOff>
    </xdr:to>
    <xdr:sp macro="" textlink="">
      <xdr:nvSpPr>
        <xdr:cNvPr id="112" name="角丸四角形 111">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70000000}"/>
            </a:ext>
          </a:extLst>
        </xdr:cNvPr>
        <xdr:cNvSpPr/>
      </xdr:nvSpPr>
      <xdr:spPr>
        <a:xfrm>
          <a:off x="14568237" y="94419546"/>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410</xdr:row>
      <xdr:rowOff>72904</xdr:rowOff>
    </xdr:from>
    <xdr:to>
      <xdr:col>43</xdr:col>
      <xdr:colOff>209550</xdr:colOff>
      <xdr:row>411</xdr:row>
      <xdr:rowOff>87722</xdr:rowOff>
    </xdr:to>
    <xdr:sp macro="" textlink="">
      <xdr:nvSpPr>
        <xdr:cNvPr id="113" name="角丸四角形 112">
          <a:hlinkClick xmlns:r="http://schemas.openxmlformats.org/officeDocument/2006/relationships" r:id="" tooltip="植物園・図書館・記念碑など"/>
          <a:extLst>
            <a:ext uri="{FF2B5EF4-FFF2-40B4-BE49-F238E27FC236}">
              <a16:creationId xmlns:a16="http://schemas.microsoft.com/office/drawing/2014/main" id="{00000000-0008-0000-0D00-000071000000}"/>
            </a:ext>
          </a:extLst>
        </xdr:cNvPr>
        <xdr:cNvSpPr/>
      </xdr:nvSpPr>
      <xdr:spPr>
        <a:xfrm>
          <a:off x="14568237" y="94711299"/>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411</xdr:row>
      <xdr:rowOff>134052</xdr:rowOff>
    </xdr:from>
    <xdr:to>
      <xdr:col>43</xdr:col>
      <xdr:colOff>209550</xdr:colOff>
      <xdr:row>412</xdr:row>
      <xdr:rowOff>148870</xdr:rowOff>
    </xdr:to>
    <xdr:sp macro="" textlink="">
      <xdr:nvSpPr>
        <xdr:cNvPr id="114" name="角丸四角形 113">
          <a:hlinkClick xmlns:r="http://schemas.openxmlformats.org/officeDocument/2006/relationships" r:id="" tooltip="便所・水飲場・時計台など"/>
          <a:extLst>
            <a:ext uri="{FF2B5EF4-FFF2-40B4-BE49-F238E27FC236}">
              <a16:creationId xmlns:a16="http://schemas.microsoft.com/office/drawing/2014/main" id="{00000000-0008-0000-0D00-000072000000}"/>
            </a:ext>
          </a:extLst>
        </xdr:cNvPr>
        <xdr:cNvSpPr/>
      </xdr:nvSpPr>
      <xdr:spPr>
        <a:xfrm>
          <a:off x="14568237" y="95003052"/>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412</xdr:row>
      <xdr:rowOff>195200</xdr:rowOff>
    </xdr:from>
    <xdr:to>
      <xdr:col>43</xdr:col>
      <xdr:colOff>209550</xdr:colOff>
      <xdr:row>413</xdr:row>
      <xdr:rowOff>210017</xdr:rowOff>
    </xdr:to>
    <xdr:sp macro="" textlink="">
      <xdr:nvSpPr>
        <xdr:cNvPr id="115" name="角丸四角形 114">
          <a:hlinkClick xmlns:r="http://schemas.openxmlformats.org/officeDocument/2006/relationships" r:id="" tooltip="照明施設・さく・園名板など"/>
          <a:extLst>
            <a:ext uri="{FF2B5EF4-FFF2-40B4-BE49-F238E27FC236}">
              <a16:creationId xmlns:a16="http://schemas.microsoft.com/office/drawing/2014/main" id="{00000000-0008-0000-0D00-000073000000}"/>
            </a:ext>
          </a:extLst>
        </xdr:cNvPr>
        <xdr:cNvSpPr/>
      </xdr:nvSpPr>
      <xdr:spPr>
        <a:xfrm>
          <a:off x="14568237" y="95294805"/>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404</xdr:row>
      <xdr:rowOff>0</xdr:rowOff>
    </xdr:from>
    <xdr:to>
      <xdr:col>43</xdr:col>
      <xdr:colOff>210609</xdr:colOff>
      <xdr:row>405</xdr:row>
      <xdr:rowOff>14817</xdr:rowOff>
    </xdr:to>
    <xdr:sp macro="" textlink="">
      <xdr:nvSpPr>
        <xdr:cNvPr id="116" name="角丸四角形 115">
          <a:hlinkClick xmlns:r="http://schemas.openxmlformats.org/officeDocument/2006/relationships" r:id="" tooltip="園路・広場など"/>
          <a:extLst>
            <a:ext uri="{FF2B5EF4-FFF2-40B4-BE49-F238E27FC236}">
              <a16:creationId xmlns:a16="http://schemas.microsoft.com/office/drawing/2014/main" id="{00000000-0008-0000-0D00-000074000000}"/>
            </a:ext>
          </a:extLst>
        </xdr:cNvPr>
        <xdr:cNvSpPr/>
      </xdr:nvSpPr>
      <xdr:spPr>
        <a:xfrm>
          <a:off x="14568237" y="93254763"/>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414</xdr:row>
      <xdr:rowOff>23514</xdr:rowOff>
    </xdr:from>
    <xdr:to>
      <xdr:col>43</xdr:col>
      <xdr:colOff>210609</xdr:colOff>
      <xdr:row>415</xdr:row>
      <xdr:rowOff>38332</xdr:rowOff>
    </xdr:to>
    <xdr:sp macro="" textlink="">
      <xdr:nvSpPr>
        <xdr:cNvPr id="117" name="角丸四角形 116">
          <a:hlinkClick xmlns:r="http://schemas.openxmlformats.org/officeDocument/2006/relationships" r:id="" tooltip="展望台など"/>
          <a:extLst>
            <a:ext uri="{FF2B5EF4-FFF2-40B4-BE49-F238E27FC236}">
              <a16:creationId xmlns:a16="http://schemas.microsoft.com/office/drawing/2014/main" id="{00000000-0008-0000-0D00-000075000000}"/>
            </a:ext>
          </a:extLst>
        </xdr:cNvPr>
        <xdr:cNvSpPr/>
      </xdr:nvSpPr>
      <xdr:spPr>
        <a:xfrm>
          <a:off x="14568237" y="95584330"/>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415</xdr:row>
      <xdr:rowOff>84666</xdr:rowOff>
    </xdr:from>
    <xdr:to>
      <xdr:col>43</xdr:col>
      <xdr:colOff>210609</xdr:colOff>
      <xdr:row>416</xdr:row>
      <xdr:rowOff>99484</xdr:rowOff>
    </xdr:to>
    <xdr:sp macro="" textlink="">
      <xdr:nvSpPr>
        <xdr:cNvPr id="118" name="角丸四角形 117">
          <a:hlinkClick xmlns:r="http://schemas.openxmlformats.org/officeDocument/2006/relationships" r:id="" tooltip="全体写真"/>
          <a:extLst>
            <a:ext uri="{FF2B5EF4-FFF2-40B4-BE49-F238E27FC236}">
              <a16:creationId xmlns:a16="http://schemas.microsoft.com/office/drawing/2014/main" id="{00000000-0008-0000-0D00-000076000000}"/>
            </a:ext>
          </a:extLst>
        </xdr:cNvPr>
        <xdr:cNvSpPr/>
      </xdr:nvSpPr>
      <xdr:spPr>
        <a:xfrm>
          <a:off x="14568237" y="95876087"/>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404</xdr:row>
      <xdr:rowOff>10499</xdr:rowOff>
    </xdr:from>
    <xdr:ext cx="1118961" cy="259045"/>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567470" y="93265262"/>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405</xdr:row>
      <xdr:rowOff>84278</xdr:rowOff>
    </xdr:from>
    <xdr:ext cx="1631922"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5567470" y="93569646"/>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406</xdr:row>
      <xdr:rowOff>147475</xdr:rowOff>
    </xdr:from>
    <xdr:ext cx="2059731" cy="259045"/>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567470" y="93863449"/>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407</xdr:row>
      <xdr:rowOff>189507</xdr:rowOff>
    </xdr:from>
    <xdr:ext cx="2535181"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5567470" y="94136086"/>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409</xdr:row>
      <xdr:rowOff>9288</xdr:rowOff>
    </xdr:from>
    <xdr:ext cx="2330766" cy="259045"/>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567470" y="94417077"/>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410</xdr:row>
      <xdr:rowOff>83068</xdr:rowOff>
    </xdr:from>
    <xdr:ext cx="2080762"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5567470" y="94721463"/>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411</xdr:row>
      <xdr:rowOff>114516</xdr:rowOff>
    </xdr:from>
    <xdr:ext cx="1696042" cy="259045"/>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5567470" y="94983516"/>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412</xdr:row>
      <xdr:rowOff>177715</xdr:rowOff>
    </xdr:from>
    <xdr:ext cx="1824282"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5567470" y="95277320"/>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414</xdr:row>
      <xdr:rowOff>12615</xdr:rowOff>
    </xdr:from>
    <xdr:ext cx="926600" cy="259045"/>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5567470" y="95573431"/>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355</xdr:row>
      <xdr:rowOff>61147</xdr:rowOff>
    </xdr:from>
    <xdr:to>
      <xdr:col>43</xdr:col>
      <xdr:colOff>209551</xdr:colOff>
      <xdr:row>356</xdr:row>
      <xdr:rowOff>75964</xdr:rowOff>
    </xdr:to>
    <xdr:sp macro="" textlink="">
      <xdr:nvSpPr>
        <xdr:cNvPr id="128" name="角丸四角形 127">
          <a:hlinkClick xmlns:r="http://schemas.openxmlformats.org/officeDocument/2006/relationships" r:id="" tooltip="花壇・噴水・池・彫像など"/>
          <a:extLst>
            <a:ext uri="{FF2B5EF4-FFF2-40B4-BE49-F238E27FC236}">
              <a16:creationId xmlns:a16="http://schemas.microsoft.com/office/drawing/2014/main" id="{00000000-0008-0000-0D00-000080000000}"/>
            </a:ext>
          </a:extLst>
        </xdr:cNvPr>
        <xdr:cNvSpPr/>
      </xdr:nvSpPr>
      <xdr:spPr>
        <a:xfrm>
          <a:off x="14568237" y="82016252"/>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356</xdr:row>
      <xdr:rowOff>122294</xdr:rowOff>
    </xdr:from>
    <xdr:to>
      <xdr:col>43</xdr:col>
      <xdr:colOff>210609</xdr:colOff>
      <xdr:row>357</xdr:row>
      <xdr:rowOff>137113</xdr:rowOff>
    </xdr:to>
    <xdr:sp macro="" textlink="">
      <xdr:nvSpPr>
        <xdr:cNvPr id="129" name="角丸四角形 128">
          <a:hlinkClick xmlns:r="http://schemas.openxmlformats.org/officeDocument/2006/relationships" r:id="" tooltip="休憩所・ベンチ・ピクニック場など"/>
          <a:extLst>
            <a:ext uri="{FF2B5EF4-FFF2-40B4-BE49-F238E27FC236}">
              <a16:creationId xmlns:a16="http://schemas.microsoft.com/office/drawing/2014/main" id="{00000000-0008-0000-0D00-000081000000}"/>
            </a:ext>
          </a:extLst>
        </xdr:cNvPr>
        <xdr:cNvSpPr/>
      </xdr:nvSpPr>
      <xdr:spPr>
        <a:xfrm>
          <a:off x="14568237" y="82308005"/>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357</xdr:row>
      <xdr:rowOff>183443</xdr:rowOff>
    </xdr:from>
    <xdr:to>
      <xdr:col>43</xdr:col>
      <xdr:colOff>210609</xdr:colOff>
      <xdr:row>358</xdr:row>
      <xdr:rowOff>198260</xdr:rowOff>
    </xdr:to>
    <xdr:sp macro="" textlink="">
      <xdr:nvSpPr>
        <xdr:cNvPr id="130" name="角丸四角形 129">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82000000}"/>
            </a:ext>
          </a:extLst>
        </xdr:cNvPr>
        <xdr:cNvSpPr/>
      </xdr:nvSpPr>
      <xdr:spPr>
        <a:xfrm>
          <a:off x="14568237" y="82599759"/>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359</xdr:row>
      <xdr:rowOff>11757</xdr:rowOff>
    </xdr:from>
    <xdr:to>
      <xdr:col>43</xdr:col>
      <xdr:colOff>210609</xdr:colOff>
      <xdr:row>360</xdr:row>
      <xdr:rowOff>26574</xdr:rowOff>
    </xdr:to>
    <xdr:sp macro="" textlink="">
      <xdr:nvSpPr>
        <xdr:cNvPr id="131" name="角丸四角形 130">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83000000}"/>
            </a:ext>
          </a:extLst>
        </xdr:cNvPr>
        <xdr:cNvSpPr/>
      </xdr:nvSpPr>
      <xdr:spPr>
        <a:xfrm>
          <a:off x="14568237" y="82889283"/>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360</xdr:row>
      <xdr:rowOff>72904</xdr:rowOff>
    </xdr:from>
    <xdr:to>
      <xdr:col>43</xdr:col>
      <xdr:colOff>209550</xdr:colOff>
      <xdr:row>361</xdr:row>
      <xdr:rowOff>87722</xdr:rowOff>
    </xdr:to>
    <xdr:sp macro="" textlink="">
      <xdr:nvSpPr>
        <xdr:cNvPr id="132" name="角丸四角形 131">
          <a:hlinkClick xmlns:r="http://schemas.openxmlformats.org/officeDocument/2006/relationships" r:id="" tooltip="植物園・図書館・記念碑など"/>
          <a:extLst>
            <a:ext uri="{FF2B5EF4-FFF2-40B4-BE49-F238E27FC236}">
              <a16:creationId xmlns:a16="http://schemas.microsoft.com/office/drawing/2014/main" id="{00000000-0008-0000-0D00-000084000000}"/>
            </a:ext>
          </a:extLst>
        </xdr:cNvPr>
        <xdr:cNvSpPr/>
      </xdr:nvSpPr>
      <xdr:spPr>
        <a:xfrm>
          <a:off x="14568237" y="83181036"/>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361</xdr:row>
      <xdr:rowOff>134052</xdr:rowOff>
    </xdr:from>
    <xdr:to>
      <xdr:col>43</xdr:col>
      <xdr:colOff>209550</xdr:colOff>
      <xdr:row>362</xdr:row>
      <xdr:rowOff>148870</xdr:rowOff>
    </xdr:to>
    <xdr:sp macro="" textlink="">
      <xdr:nvSpPr>
        <xdr:cNvPr id="133" name="角丸四角形 132">
          <a:hlinkClick xmlns:r="http://schemas.openxmlformats.org/officeDocument/2006/relationships" r:id="" tooltip="便所・水飲場・時計台など"/>
          <a:extLst>
            <a:ext uri="{FF2B5EF4-FFF2-40B4-BE49-F238E27FC236}">
              <a16:creationId xmlns:a16="http://schemas.microsoft.com/office/drawing/2014/main" id="{00000000-0008-0000-0D00-000085000000}"/>
            </a:ext>
          </a:extLst>
        </xdr:cNvPr>
        <xdr:cNvSpPr/>
      </xdr:nvSpPr>
      <xdr:spPr>
        <a:xfrm>
          <a:off x="14568237" y="83472789"/>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362</xdr:row>
      <xdr:rowOff>195200</xdr:rowOff>
    </xdr:from>
    <xdr:to>
      <xdr:col>43</xdr:col>
      <xdr:colOff>209550</xdr:colOff>
      <xdr:row>363</xdr:row>
      <xdr:rowOff>210018</xdr:rowOff>
    </xdr:to>
    <xdr:sp macro="" textlink="">
      <xdr:nvSpPr>
        <xdr:cNvPr id="134" name="角丸四角形 133">
          <a:hlinkClick xmlns:r="http://schemas.openxmlformats.org/officeDocument/2006/relationships" r:id="" tooltip="照明施設・さく・園名板など"/>
          <a:extLst>
            <a:ext uri="{FF2B5EF4-FFF2-40B4-BE49-F238E27FC236}">
              <a16:creationId xmlns:a16="http://schemas.microsoft.com/office/drawing/2014/main" id="{00000000-0008-0000-0D00-000086000000}"/>
            </a:ext>
          </a:extLst>
        </xdr:cNvPr>
        <xdr:cNvSpPr/>
      </xdr:nvSpPr>
      <xdr:spPr>
        <a:xfrm>
          <a:off x="14568237" y="83764542"/>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354</xdr:row>
      <xdr:rowOff>0</xdr:rowOff>
    </xdr:from>
    <xdr:to>
      <xdr:col>43</xdr:col>
      <xdr:colOff>210609</xdr:colOff>
      <xdr:row>355</xdr:row>
      <xdr:rowOff>14817</xdr:rowOff>
    </xdr:to>
    <xdr:sp macro="" textlink="">
      <xdr:nvSpPr>
        <xdr:cNvPr id="135" name="角丸四角形 134">
          <a:hlinkClick xmlns:r="http://schemas.openxmlformats.org/officeDocument/2006/relationships" r:id="" tooltip="園路・広場など"/>
          <a:extLst>
            <a:ext uri="{FF2B5EF4-FFF2-40B4-BE49-F238E27FC236}">
              <a16:creationId xmlns:a16="http://schemas.microsoft.com/office/drawing/2014/main" id="{00000000-0008-0000-0D00-000087000000}"/>
            </a:ext>
          </a:extLst>
        </xdr:cNvPr>
        <xdr:cNvSpPr/>
      </xdr:nvSpPr>
      <xdr:spPr>
        <a:xfrm>
          <a:off x="14568237" y="81724500"/>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364</xdr:row>
      <xdr:rowOff>23514</xdr:rowOff>
    </xdr:from>
    <xdr:to>
      <xdr:col>43</xdr:col>
      <xdr:colOff>210609</xdr:colOff>
      <xdr:row>365</xdr:row>
      <xdr:rowOff>38332</xdr:rowOff>
    </xdr:to>
    <xdr:sp macro="" textlink="">
      <xdr:nvSpPr>
        <xdr:cNvPr id="136" name="角丸四角形 135">
          <a:hlinkClick xmlns:r="http://schemas.openxmlformats.org/officeDocument/2006/relationships" r:id="" tooltip="展望台など"/>
          <a:extLst>
            <a:ext uri="{FF2B5EF4-FFF2-40B4-BE49-F238E27FC236}">
              <a16:creationId xmlns:a16="http://schemas.microsoft.com/office/drawing/2014/main" id="{00000000-0008-0000-0D00-000088000000}"/>
            </a:ext>
          </a:extLst>
        </xdr:cNvPr>
        <xdr:cNvSpPr/>
      </xdr:nvSpPr>
      <xdr:spPr>
        <a:xfrm>
          <a:off x="14568237" y="84054067"/>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365</xdr:row>
      <xdr:rowOff>84666</xdr:rowOff>
    </xdr:from>
    <xdr:to>
      <xdr:col>43</xdr:col>
      <xdr:colOff>210609</xdr:colOff>
      <xdr:row>366</xdr:row>
      <xdr:rowOff>99484</xdr:rowOff>
    </xdr:to>
    <xdr:sp macro="" textlink="">
      <xdr:nvSpPr>
        <xdr:cNvPr id="137" name="角丸四角形 136">
          <a:hlinkClick xmlns:r="http://schemas.openxmlformats.org/officeDocument/2006/relationships" r:id="" tooltip="全体写真"/>
          <a:extLst>
            <a:ext uri="{FF2B5EF4-FFF2-40B4-BE49-F238E27FC236}">
              <a16:creationId xmlns:a16="http://schemas.microsoft.com/office/drawing/2014/main" id="{00000000-0008-0000-0D00-000089000000}"/>
            </a:ext>
          </a:extLst>
        </xdr:cNvPr>
        <xdr:cNvSpPr/>
      </xdr:nvSpPr>
      <xdr:spPr>
        <a:xfrm>
          <a:off x="14568237" y="84345824"/>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354</xdr:row>
      <xdr:rowOff>10499</xdr:rowOff>
    </xdr:from>
    <xdr:ext cx="1118961" cy="259045"/>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5567470" y="81734999"/>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355</xdr:row>
      <xdr:rowOff>84278</xdr:rowOff>
    </xdr:from>
    <xdr:ext cx="1631922" cy="25904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5567470" y="82039383"/>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356</xdr:row>
      <xdr:rowOff>147475</xdr:rowOff>
    </xdr:from>
    <xdr:ext cx="2059731" cy="259045"/>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5567470" y="82333186"/>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357</xdr:row>
      <xdr:rowOff>189507</xdr:rowOff>
    </xdr:from>
    <xdr:ext cx="2535181"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5567470" y="82605823"/>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359</xdr:row>
      <xdr:rowOff>9288</xdr:rowOff>
    </xdr:from>
    <xdr:ext cx="2330766" cy="259045"/>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5567470" y="82886814"/>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360</xdr:row>
      <xdr:rowOff>83068</xdr:rowOff>
    </xdr:from>
    <xdr:ext cx="2080762" cy="259045"/>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5567470" y="83191200"/>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361</xdr:row>
      <xdr:rowOff>114516</xdr:rowOff>
    </xdr:from>
    <xdr:ext cx="1696042"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5567470" y="83453253"/>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362</xdr:row>
      <xdr:rowOff>177715</xdr:rowOff>
    </xdr:from>
    <xdr:ext cx="1824282" cy="25904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5567470" y="83747057"/>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364</xdr:row>
      <xdr:rowOff>12615</xdr:rowOff>
    </xdr:from>
    <xdr:ext cx="926600" cy="259045"/>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5567470" y="84043168"/>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305</xdr:row>
      <xdr:rowOff>61147</xdr:rowOff>
    </xdr:from>
    <xdr:to>
      <xdr:col>43</xdr:col>
      <xdr:colOff>209551</xdr:colOff>
      <xdr:row>306</xdr:row>
      <xdr:rowOff>75965</xdr:rowOff>
    </xdr:to>
    <xdr:sp macro="" textlink="">
      <xdr:nvSpPr>
        <xdr:cNvPr id="147" name="角丸四角形 146">
          <a:hlinkClick xmlns:r="http://schemas.openxmlformats.org/officeDocument/2006/relationships" r:id="" tooltip="花壇・噴水・池・彫像など"/>
          <a:extLst>
            <a:ext uri="{FF2B5EF4-FFF2-40B4-BE49-F238E27FC236}">
              <a16:creationId xmlns:a16="http://schemas.microsoft.com/office/drawing/2014/main" id="{00000000-0008-0000-0D00-000093000000}"/>
            </a:ext>
          </a:extLst>
        </xdr:cNvPr>
        <xdr:cNvSpPr/>
      </xdr:nvSpPr>
      <xdr:spPr>
        <a:xfrm>
          <a:off x="14568237" y="70485989"/>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306</xdr:row>
      <xdr:rowOff>122295</xdr:rowOff>
    </xdr:from>
    <xdr:to>
      <xdr:col>43</xdr:col>
      <xdr:colOff>210609</xdr:colOff>
      <xdr:row>307</xdr:row>
      <xdr:rowOff>137113</xdr:rowOff>
    </xdr:to>
    <xdr:sp macro="" textlink="">
      <xdr:nvSpPr>
        <xdr:cNvPr id="148" name="角丸四角形 147">
          <a:hlinkClick xmlns:r="http://schemas.openxmlformats.org/officeDocument/2006/relationships" r:id="" tooltip="休憩所・ベンチ・ピクニック場など"/>
          <a:extLst>
            <a:ext uri="{FF2B5EF4-FFF2-40B4-BE49-F238E27FC236}">
              <a16:creationId xmlns:a16="http://schemas.microsoft.com/office/drawing/2014/main" id="{00000000-0008-0000-0D00-000094000000}"/>
            </a:ext>
          </a:extLst>
        </xdr:cNvPr>
        <xdr:cNvSpPr/>
      </xdr:nvSpPr>
      <xdr:spPr>
        <a:xfrm>
          <a:off x="14568237" y="70777742"/>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307</xdr:row>
      <xdr:rowOff>183443</xdr:rowOff>
    </xdr:from>
    <xdr:to>
      <xdr:col>43</xdr:col>
      <xdr:colOff>210609</xdr:colOff>
      <xdr:row>308</xdr:row>
      <xdr:rowOff>198260</xdr:rowOff>
    </xdr:to>
    <xdr:sp macro="" textlink="">
      <xdr:nvSpPr>
        <xdr:cNvPr id="149" name="角丸四角形 148">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95000000}"/>
            </a:ext>
          </a:extLst>
        </xdr:cNvPr>
        <xdr:cNvSpPr/>
      </xdr:nvSpPr>
      <xdr:spPr>
        <a:xfrm>
          <a:off x="14568237" y="71069496"/>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309</xdr:row>
      <xdr:rowOff>11757</xdr:rowOff>
    </xdr:from>
    <xdr:to>
      <xdr:col>43</xdr:col>
      <xdr:colOff>210609</xdr:colOff>
      <xdr:row>310</xdr:row>
      <xdr:rowOff>26575</xdr:rowOff>
    </xdr:to>
    <xdr:sp macro="" textlink="">
      <xdr:nvSpPr>
        <xdr:cNvPr id="150" name="角丸四角形 149">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96000000}"/>
            </a:ext>
          </a:extLst>
        </xdr:cNvPr>
        <xdr:cNvSpPr/>
      </xdr:nvSpPr>
      <xdr:spPr>
        <a:xfrm>
          <a:off x="14568237" y="71359020"/>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310</xdr:row>
      <xdr:rowOff>72905</xdr:rowOff>
    </xdr:from>
    <xdr:to>
      <xdr:col>43</xdr:col>
      <xdr:colOff>209550</xdr:colOff>
      <xdr:row>311</xdr:row>
      <xdr:rowOff>87722</xdr:rowOff>
    </xdr:to>
    <xdr:sp macro="" textlink="">
      <xdr:nvSpPr>
        <xdr:cNvPr id="151" name="角丸四角形 150">
          <a:hlinkClick xmlns:r="http://schemas.openxmlformats.org/officeDocument/2006/relationships" r:id="" tooltip="植物園・図書館・記念碑など"/>
          <a:extLst>
            <a:ext uri="{FF2B5EF4-FFF2-40B4-BE49-F238E27FC236}">
              <a16:creationId xmlns:a16="http://schemas.microsoft.com/office/drawing/2014/main" id="{00000000-0008-0000-0D00-000097000000}"/>
            </a:ext>
          </a:extLst>
        </xdr:cNvPr>
        <xdr:cNvSpPr/>
      </xdr:nvSpPr>
      <xdr:spPr>
        <a:xfrm>
          <a:off x="14568237" y="71650773"/>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311</xdr:row>
      <xdr:rowOff>134052</xdr:rowOff>
    </xdr:from>
    <xdr:to>
      <xdr:col>43</xdr:col>
      <xdr:colOff>209550</xdr:colOff>
      <xdr:row>312</xdr:row>
      <xdr:rowOff>148870</xdr:rowOff>
    </xdr:to>
    <xdr:sp macro="" textlink="">
      <xdr:nvSpPr>
        <xdr:cNvPr id="152" name="角丸四角形 151">
          <a:hlinkClick xmlns:r="http://schemas.openxmlformats.org/officeDocument/2006/relationships" r:id="" tooltip="便所・水飲場・時計台など"/>
          <a:extLst>
            <a:ext uri="{FF2B5EF4-FFF2-40B4-BE49-F238E27FC236}">
              <a16:creationId xmlns:a16="http://schemas.microsoft.com/office/drawing/2014/main" id="{00000000-0008-0000-0D00-000098000000}"/>
            </a:ext>
          </a:extLst>
        </xdr:cNvPr>
        <xdr:cNvSpPr/>
      </xdr:nvSpPr>
      <xdr:spPr>
        <a:xfrm>
          <a:off x="14568237" y="71942526"/>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312</xdr:row>
      <xdr:rowOff>195200</xdr:rowOff>
    </xdr:from>
    <xdr:to>
      <xdr:col>43</xdr:col>
      <xdr:colOff>209550</xdr:colOff>
      <xdr:row>313</xdr:row>
      <xdr:rowOff>210018</xdr:rowOff>
    </xdr:to>
    <xdr:sp macro="" textlink="">
      <xdr:nvSpPr>
        <xdr:cNvPr id="153" name="角丸四角形 152">
          <a:hlinkClick xmlns:r="http://schemas.openxmlformats.org/officeDocument/2006/relationships" r:id="" tooltip="照明施設・さく・園名板など"/>
          <a:extLst>
            <a:ext uri="{FF2B5EF4-FFF2-40B4-BE49-F238E27FC236}">
              <a16:creationId xmlns:a16="http://schemas.microsoft.com/office/drawing/2014/main" id="{00000000-0008-0000-0D00-000099000000}"/>
            </a:ext>
          </a:extLst>
        </xdr:cNvPr>
        <xdr:cNvSpPr/>
      </xdr:nvSpPr>
      <xdr:spPr>
        <a:xfrm>
          <a:off x="14568237" y="72234279"/>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304</xdr:row>
      <xdr:rowOff>0</xdr:rowOff>
    </xdr:from>
    <xdr:to>
      <xdr:col>43</xdr:col>
      <xdr:colOff>210609</xdr:colOff>
      <xdr:row>305</xdr:row>
      <xdr:rowOff>14817</xdr:rowOff>
    </xdr:to>
    <xdr:sp macro="" textlink="">
      <xdr:nvSpPr>
        <xdr:cNvPr id="154" name="角丸四角形 153">
          <a:hlinkClick xmlns:r="http://schemas.openxmlformats.org/officeDocument/2006/relationships" r:id="" tooltip="園路・広場など"/>
          <a:extLst>
            <a:ext uri="{FF2B5EF4-FFF2-40B4-BE49-F238E27FC236}">
              <a16:creationId xmlns:a16="http://schemas.microsoft.com/office/drawing/2014/main" id="{00000000-0008-0000-0D00-00009A000000}"/>
            </a:ext>
          </a:extLst>
        </xdr:cNvPr>
        <xdr:cNvSpPr/>
      </xdr:nvSpPr>
      <xdr:spPr>
        <a:xfrm>
          <a:off x="14568237" y="70194237"/>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314</xdr:row>
      <xdr:rowOff>23515</xdr:rowOff>
    </xdr:from>
    <xdr:to>
      <xdr:col>43</xdr:col>
      <xdr:colOff>210609</xdr:colOff>
      <xdr:row>315</xdr:row>
      <xdr:rowOff>38332</xdr:rowOff>
    </xdr:to>
    <xdr:sp macro="" textlink="">
      <xdr:nvSpPr>
        <xdr:cNvPr id="155" name="角丸四角形 154">
          <a:hlinkClick xmlns:r="http://schemas.openxmlformats.org/officeDocument/2006/relationships" r:id="" tooltip="展望台など"/>
          <a:extLst>
            <a:ext uri="{FF2B5EF4-FFF2-40B4-BE49-F238E27FC236}">
              <a16:creationId xmlns:a16="http://schemas.microsoft.com/office/drawing/2014/main" id="{00000000-0008-0000-0D00-00009B000000}"/>
            </a:ext>
          </a:extLst>
        </xdr:cNvPr>
        <xdr:cNvSpPr/>
      </xdr:nvSpPr>
      <xdr:spPr>
        <a:xfrm>
          <a:off x="14568237" y="72523804"/>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315</xdr:row>
      <xdr:rowOff>84666</xdr:rowOff>
    </xdr:from>
    <xdr:to>
      <xdr:col>43</xdr:col>
      <xdr:colOff>210609</xdr:colOff>
      <xdr:row>316</xdr:row>
      <xdr:rowOff>99484</xdr:rowOff>
    </xdr:to>
    <xdr:sp macro="" textlink="">
      <xdr:nvSpPr>
        <xdr:cNvPr id="156" name="角丸四角形 155">
          <a:hlinkClick xmlns:r="http://schemas.openxmlformats.org/officeDocument/2006/relationships" r:id="" tooltip="全体写真"/>
          <a:extLst>
            <a:ext uri="{FF2B5EF4-FFF2-40B4-BE49-F238E27FC236}">
              <a16:creationId xmlns:a16="http://schemas.microsoft.com/office/drawing/2014/main" id="{00000000-0008-0000-0D00-00009C000000}"/>
            </a:ext>
          </a:extLst>
        </xdr:cNvPr>
        <xdr:cNvSpPr/>
      </xdr:nvSpPr>
      <xdr:spPr>
        <a:xfrm>
          <a:off x="14568237" y="72815561"/>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304</xdr:row>
      <xdr:rowOff>10499</xdr:rowOff>
    </xdr:from>
    <xdr:ext cx="1118961" cy="259045"/>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15567470" y="70204736"/>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305</xdr:row>
      <xdr:rowOff>84278</xdr:rowOff>
    </xdr:from>
    <xdr:ext cx="1631922" cy="259045"/>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15567470" y="70509120"/>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306</xdr:row>
      <xdr:rowOff>147476</xdr:rowOff>
    </xdr:from>
    <xdr:ext cx="2059731" cy="259045"/>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15567470" y="70802923"/>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307</xdr:row>
      <xdr:rowOff>189507</xdr:rowOff>
    </xdr:from>
    <xdr:ext cx="2535181" cy="259045"/>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15567470" y="71075560"/>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309</xdr:row>
      <xdr:rowOff>9288</xdr:rowOff>
    </xdr:from>
    <xdr:ext cx="2330766" cy="259045"/>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15567470" y="71356551"/>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310</xdr:row>
      <xdr:rowOff>83069</xdr:rowOff>
    </xdr:from>
    <xdr:ext cx="2080762" cy="259045"/>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15567470" y="71660937"/>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311</xdr:row>
      <xdr:rowOff>114516</xdr:rowOff>
    </xdr:from>
    <xdr:ext cx="1696042"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15567470" y="71922990"/>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312</xdr:row>
      <xdr:rowOff>177715</xdr:rowOff>
    </xdr:from>
    <xdr:ext cx="1824282" cy="259045"/>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15567470" y="72216794"/>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314</xdr:row>
      <xdr:rowOff>12616</xdr:rowOff>
    </xdr:from>
    <xdr:ext cx="926600"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15567470" y="72512905"/>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255</xdr:row>
      <xdr:rowOff>61147</xdr:rowOff>
    </xdr:from>
    <xdr:to>
      <xdr:col>43</xdr:col>
      <xdr:colOff>209551</xdr:colOff>
      <xdr:row>256</xdr:row>
      <xdr:rowOff>75965</xdr:rowOff>
    </xdr:to>
    <xdr:sp macro="" textlink="">
      <xdr:nvSpPr>
        <xdr:cNvPr id="166" name="角丸四角形 165">
          <a:hlinkClick xmlns:r="http://schemas.openxmlformats.org/officeDocument/2006/relationships" r:id="" tooltip="花壇・噴水・池・彫像など"/>
          <a:extLst>
            <a:ext uri="{FF2B5EF4-FFF2-40B4-BE49-F238E27FC236}">
              <a16:creationId xmlns:a16="http://schemas.microsoft.com/office/drawing/2014/main" id="{00000000-0008-0000-0D00-0000A6000000}"/>
            </a:ext>
          </a:extLst>
        </xdr:cNvPr>
        <xdr:cNvSpPr/>
      </xdr:nvSpPr>
      <xdr:spPr>
        <a:xfrm>
          <a:off x="14568237" y="58955726"/>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256</xdr:row>
      <xdr:rowOff>122295</xdr:rowOff>
    </xdr:from>
    <xdr:to>
      <xdr:col>43</xdr:col>
      <xdr:colOff>210609</xdr:colOff>
      <xdr:row>257</xdr:row>
      <xdr:rowOff>137114</xdr:rowOff>
    </xdr:to>
    <xdr:sp macro="" textlink="">
      <xdr:nvSpPr>
        <xdr:cNvPr id="167" name="角丸四角形 166">
          <a:hlinkClick xmlns:r="http://schemas.openxmlformats.org/officeDocument/2006/relationships" r:id="" tooltip="休憩所・ベンチ・ピクニック場など"/>
          <a:extLst>
            <a:ext uri="{FF2B5EF4-FFF2-40B4-BE49-F238E27FC236}">
              <a16:creationId xmlns:a16="http://schemas.microsoft.com/office/drawing/2014/main" id="{00000000-0008-0000-0D00-0000A7000000}"/>
            </a:ext>
          </a:extLst>
        </xdr:cNvPr>
        <xdr:cNvSpPr/>
      </xdr:nvSpPr>
      <xdr:spPr>
        <a:xfrm>
          <a:off x="14568237" y="59247479"/>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257</xdr:row>
      <xdr:rowOff>183444</xdr:rowOff>
    </xdr:from>
    <xdr:to>
      <xdr:col>43</xdr:col>
      <xdr:colOff>210609</xdr:colOff>
      <xdr:row>258</xdr:row>
      <xdr:rowOff>198260</xdr:rowOff>
    </xdr:to>
    <xdr:sp macro="" textlink="">
      <xdr:nvSpPr>
        <xdr:cNvPr id="168" name="角丸四角形 167">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A8000000}"/>
            </a:ext>
          </a:extLst>
        </xdr:cNvPr>
        <xdr:cNvSpPr/>
      </xdr:nvSpPr>
      <xdr:spPr>
        <a:xfrm>
          <a:off x="14568237" y="59539233"/>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259</xdr:row>
      <xdr:rowOff>11757</xdr:rowOff>
    </xdr:from>
    <xdr:to>
      <xdr:col>43</xdr:col>
      <xdr:colOff>210609</xdr:colOff>
      <xdr:row>260</xdr:row>
      <xdr:rowOff>26575</xdr:rowOff>
    </xdr:to>
    <xdr:sp macro="" textlink="">
      <xdr:nvSpPr>
        <xdr:cNvPr id="169" name="角丸四角形 168">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A9000000}"/>
            </a:ext>
          </a:extLst>
        </xdr:cNvPr>
        <xdr:cNvSpPr/>
      </xdr:nvSpPr>
      <xdr:spPr>
        <a:xfrm>
          <a:off x="14568237" y="59828757"/>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260</xdr:row>
      <xdr:rowOff>72905</xdr:rowOff>
    </xdr:from>
    <xdr:to>
      <xdr:col>43</xdr:col>
      <xdr:colOff>209550</xdr:colOff>
      <xdr:row>261</xdr:row>
      <xdr:rowOff>87722</xdr:rowOff>
    </xdr:to>
    <xdr:sp macro="" textlink="">
      <xdr:nvSpPr>
        <xdr:cNvPr id="170" name="角丸四角形 169">
          <a:hlinkClick xmlns:r="http://schemas.openxmlformats.org/officeDocument/2006/relationships" r:id="" tooltip="植物園・図書館・記念碑など"/>
          <a:extLst>
            <a:ext uri="{FF2B5EF4-FFF2-40B4-BE49-F238E27FC236}">
              <a16:creationId xmlns:a16="http://schemas.microsoft.com/office/drawing/2014/main" id="{00000000-0008-0000-0D00-0000AA000000}"/>
            </a:ext>
          </a:extLst>
        </xdr:cNvPr>
        <xdr:cNvSpPr/>
      </xdr:nvSpPr>
      <xdr:spPr>
        <a:xfrm>
          <a:off x="14568237" y="60120510"/>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261</xdr:row>
      <xdr:rowOff>134052</xdr:rowOff>
    </xdr:from>
    <xdr:to>
      <xdr:col>43</xdr:col>
      <xdr:colOff>209550</xdr:colOff>
      <xdr:row>262</xdr:row>
      <xdr:rowOff>148870</xdr:rowOff>
    </xdr:to>
    <xdr:sp macro="" textlink="">
      <xdr:nvSpPr>
        <xdr:cNvPr id="171" name="角丸四角形 170">
          <a:hlinkClick xmlns:r="http://schemas.openxmlformats.org/officeDocument/2006/relationships" r:id="" tooltip="便所・水飲場・時計台など"/>
          <a:extLst>
            <a:ext uri="{FF2B5EF4-FFF2-40B4-BE49-F238E27FC236}">
              <a16:creationId xmlns:a16="http://schemas.microsoft.com/office/drawing/2014/main" id="{00000000-0008-0000-0D00-0000AB000000}"/>
            </a:ext>
          </a:extLst>
        </xdr:cNvPr>
        <xdr:cNvSpPr/>
      </xdr:nvSpPr>
      <xdr:spPr>
        <a:xfrm>
          <a:off x="14568237" y="60412263"/>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262</xdr:row>
      <xdr:rowOff>195200</xdr:rowOff>
    </xdr:from>
    <xdr:to>
      <xdr:col>43</xdr:col>
      <xdr:colOff>209550</xdr:colOff>
      <xdr:row>263</xdr:row>
      <xdr:rowOff>210018</xdr:rowOff>
    </xdr:to>
    <xdr:sp macro="" textlink="">
      <xdr:nvSpPr>
        <xdr:cNvPr id="172" name="角丸四角形 171">
          <a:hlinkClick xmlns:r="http://schemas.openxmlformats.org/officeDocument/2006/relationships" r:id="" tooltip="照明施設・さく・園名板など"/>
          <a:extLst>
            <a:ext uri="{FF2B5EF4-FFF2-40B4-BE49-F238E27FC236}">
              <a16:creationId xmlns:a16="http://schemas.microsoft.com/office/drawing/2014/main" id="{00000000-0008-0000-0D00-0000AC000000}"/>
            </a:ext>
          </a:extLst>
        </xdr:cNvPr>
        <xdr:cNvSpPr/>
      </xdr:nvSpPr>
      <xdr:spPr>
        <a:xfrm>
          <a:off x="14568237" y="60704016"/>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254</xdr:row>
      <xdr:rowOff>0</xdr:rowOff>
    </xdr:from>
    <xdr:to>
      <xdr:col>43</xdr:col>
      <xdr:colOff>210609</xdr:colOff>
      <xdr:row>255</xdr:row>
      <xdr:rowOff>14817</xdr:rowOff>
    </xdr:to>
    <xdr:sp macro="" textlink="">
      <xdr:nvSpPr>
        <xdr:cNvPr id="173" name="角丸四角形 172">
          <a:hlinkClick xmlns:r="http://schemas.openxmlformats.org/officeDocument/2006/relationships" r:id="" tooltip="園路・広場など"/>
          <a:extLst>
            <a:ext uri="{FF2B5EF4-FFF2-40B4-BE49-F238E27FC236}">
              <a16:creationId xmlns:a16="http://schemas.microsoft.com/office/drawing/2014/main" id="{00000000-0008-0000-0D00-0000AD000000}"/>
            </a:ext>
          </a:extLst>
        </xdr:cNvPr>
        <xdr:cNvSpPr/>
      </xdr:nvSpPr>
      <xdr:spPr>
        <a:xfrm>
          <a:off x="14568237" y="58663974"/>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264</xdr:row>
      <xdr:rowOff>23515</xdr:rowOff>
    </xdr:from>
    <xdr:to>
      <xdr:col>43</xdr:col>
      <xdr:colOff>210609</xdr:colOff>
      <xdr:row>265</xdr:row>
      <xdr:rowOff>38332</xdr:rowOff>
    </xdr:to>
    <xdr:sp macro="" textlink="">
      <xdr:nvSpPr>
        <xdr:cNvPr id="174" name="角丸四角形 173">
          <a:hlinkClick xmlns:r="http://schemas.openxmlformats.org/officeDocument/2006/relationships" r:id="" tooltip="展望台など"/>
          <a:extLst>
            <a:ext uri="{FF2B5EF4-FFF2-40B4-BE49-F238E27FC236}">
              <a16:creationId xmlns:a16="http://schemas.microsoft.com/office/drawing/2014/main" id="{00000000-0008-0000-0D00-0000AE000000}"/>
            </a:ext>
          </a:extLst>
        </xdr:cNvPr>
        <xdr:cNvSpPr/>
      </xdr:nvSpPr>
      <xdr:spPr>
        <a:xfrm>
          <a:off x="14568237" y="60993541"/>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265</xdr:row>
      <xdr:rowOff>84666</xdr:rowOff>
    </xdr:from>
    <xdr:to>
      <xdr:col>43</xdr:col>
      <xdr:colOff>210609</xdr:colOff>
      <xdr:row>266</xdr:row>
      <xdr:rowOff>99484</xdr:rowOff>
    </xdr:to>
    <xdr:sp macro="" textlink="">
      <xdr:nvSpPr>
        <xdr:cNvPr id="175" name="角丸四角形 174">
          <a:hlinkClick xmlns:r="http://schemas.openxmlformats.org/officeDocument/2006/relationships" r:id="" tooltip="全体写真"/>
          <a:extLst>
            <a:ext uri="{FF2B5EF4-FFF2-40B4-BE49-F238E27FC236}">
              <a16:creationId xmlns:a16="http://schemas.microsoft.com/office/drawing/2014/main" id="{00000000-0008-0000-0D00-0000AF000000}"/>
            </a:ext>
          </a:extLst>
        </xdr:cNvPr>
        <xdr:cNvSpPr/>
      </xdr:nvSpPr>
      <xdr:spPr>
        <a:xfrm>
          <a:off x="14568237" y="61285298"/>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254</xdr:row>
      <xdr:rowOff>10499</xdr:rowOff>
    </xdr:from>
    <xdr:ext cx="1118961" cy="25904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15567470" y="58674473"/>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255</xdr:row>
      <xdr:rowOff>84278</xdr:rowOff>
    </xdr:from>
    <xdr:ext cx="1631922" cy="259045"/>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15567470" y="58978857"/>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256</xdr:row>
      <xdr:rowOff>147476</xdr:rowOff>
    </xdr:from>
    <xdr:ext cx="2059731"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15567470" y="59272660"/>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257</xdr:row>
      <xdr:rowOff>189508</xdr:rowOff>
    </xdr:from>
    <xdr:ext cx="2535181" cy="259045"/>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15567470" y="59545297"/>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259</xdr:row>
      <xdr:rowOff>9288</xdr:rowOff>
    </xdr:from>
    <xdr:ext cx="2330766"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15567470" y="59826288"/>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260</xdr:row>
      <xdr:rowOff>83069</xdr:rowOff>
    </xdr:from>
    <xdr:ext cx="2080762" cy="259045"/>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15567470" y="60130674"/>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261</xdr:row>
      <xdr:rowOff>114516</xdr:rowOff>
    </xdr:from>
    <xdr:ext cx="1696042" cy="259045"/>
    <xdr:sp macro="" textlink="">
      <xdr:nvSpPr>
        <xdr:cNvPr id="182" name="テキスト ボックス 181">
          <a:extLst>
            <a:ext uri="{FF2B5EF4-FFF2-40B4-BE49-F238E27FC236}">
              <a16:creationId xmlns:a16="http://schemas.microsoft.com/office/drawing/2014/main" id="{00000000-0008-0000-0D00-0000B6000000}"/>
            </a:ext>
          </a:extLst>
        </xdr:cNvPr>
        <xdr:cNvSpPr txBox="1"/>
      </xdr:nvSpPr>
      <xdr:spPr>
        <a:xfrm>
          <a:off x="15567470" y="60392727"/>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262</xdr:row>
      <xdr:rowOff>177715</xdr:rowOff>
    </xdr:from>
    <xdr:ext cx="1824282"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15567470" y="60686531"/>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264</xdr:row>
      <xdr:rowOff>12616</xdr:rowOff>
    </xdr:from>
    <xdr:ext cx="926600" cy="259045"/>
    <xdr:sp macro="" textlink="">
      <xdr:nvSpPr>
        <xdr:cNvPr id="184" name="テキスト ボックス 183">
          <a:extLst>
            <a:ext uri="{FF2B5EF4-FFF2-40B4-BE49-F238E27FC236}">
              <a16:creationId xmlns:a16="http://schemas.microsoft.com/office/drawing/2014/main" id="{00000000-0008-0000-0D00-0000B8000000}"/>
            </a:ext>
          </a:extLst>
        </xdr:cNvPr>
        <xdr:cNvSpPr txBox="1"/>
      </xdr:nvSpPr>
      <xdr:spPr>
        <a:xfrm>
          <a:off x="15567470" y="60982642"/>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205</xdr:row>
      <xdr:rowOff>61147</xdr:rowOff>
    </xdr:from>
    <xdr:to>
      <xdr:col>43</xdr:col>
      <xdr:colOff>209551</xdr:colOff>
      <xdr:row>206</xdr:row>
      <xdr:rowOff>75965</xdr:rowOff>
    </xdr:to>
    <xdr:sp macro="" textlink="">
      <xdr:nvSpPr>
        <xdr:cNvPr id="185" name="角丸四角形 184">
          <a:hlinkClick xmlns:r="http://schemas.openxmlformats.org/officeDocument/2006/relationships" r:id="" tooltip="花壇・噴水・池・彫像など"/>
          <a:extLst>
            <a:ext uri="{FF2B5EF4-FFF2-40B4-BE49-F238E27FC236}">
              <a16:creationId xmlns:a16="http://schemas.microsoft.com/office/drawing/2014/main" id="{00000000-0008-0000-0D00-0000B9000000}"/>
            </a:ext>
          </a:extLst>
        </xdr:cNvPr>
        <xdr:cNvSpPr/>
      </xdr:nvSpPr>
      <xdr:spPr>
        <a:xfrm>
          <a:off x="14568237" y="47425463"/>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206</xdr:row>
      <xdr:rowOff>122295</xdr:rowOff>
    </xdr:from>
    <xdr:to>
      <xdr:col>43</xdr:col>
      <xdr:colOff>210609</xdr:colOff>
      <xdr:row>207</xdr:row>
      <xdr:rowOff>137114</xdr:rowOff>
    </xdr:to>
    <xdr:sp macro="" textlink="">
      <xdr:nvSpPr>
        <xdr:cNvPr id="186" name="角丸四角形 185">
          <a:hlinkClick xmlns:r="http://schemas.openxmlformats.org/officeDocument/2006/relationships" r:id="" tooltip="休憩所・ベンチ・ピクニック場など"/>
          <a:extLst>
            <a:ext uri="{FF2B5EF4-FFF2-40B4-BE49-F238E27FC236}">
              <a16:creationId xmlns:a16="http://schemas.microsoft.com/office/drawing/2014/main" id="{00000000-0008-0000-0D00-0000BA000000}"/>
            </a:ext>
          </a:extLst>
        </xdr:cNvPr>
        <xdr:cNvSpPr/>
      </xdr:nvSpPr>
      <xdr:spPr>
        <a:xfrm>
          <a:off x="14568237" y="47717216"/>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207</xdr:row>
      <xdr:rowOff>183444</xdr:rowOff>
    </xdr:from>
    <xdr:to>
      <xdr:col>43</xdr:col>
      <xdr:colOff>210609</xdr:colOff>
      <xdr:row>208</xdr:row>
      <xdr:rowOff>198260</xdr:rowOff>
    </xdr:to>
    <xdr:sp macro="" textlink="">
      <xdr:nvSpPr>
        <xdr:cNvPr id="187" name="角丸四角形 186">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BB000000}"/>
            </a:ext>
          </a:extLst>
        </xdr:cNvPr>
        <xdr:cNvSpPr/>
      </xdr:nvSpPr>
      <xdr:spPr>
        <a:xfrm>
          <a:off x="14568237" y="48008970"/>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209</xdr:row>
      <xdr:rowOff>11757</xdr:rowOff>
    </xdr:from>
    <xdr:to>
      <xdr:col>43</xdr:col>
      <xdr:colOff>210609</xdr:colOff>
      <xdr:row>210</xdr:row>
      <xdr:rowOff>26575</xdr:rowOff>
    </xdr:to>
    <xdr:sp macro="" textlink="">
      <xdr:nvSpPr>
        <xdr:cNvPr id="188" name="角丸四角形 187">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BC000000}"/>
            </a:ext>
          </a:extLst>
        </xdr:cNvPr>
        <xdr:cNvSpPr/>
      </xdr:nvSpPr>
      <xdr:spPr>
        <a:xfrm>
          <a:off x="14568237" y="48298494"/>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210</xdr:row>
      <xdr:rowOff>72905</xdr:rowOff>
    </xdr:from>
    <xdr:to>
      <xdr:col>43</xdr:col>
      <xdr:colOff>209550</xdr:colOff>
      <xdr:row>211</xdr:row>
      <xdr:rowOff>87723</xdr:rowOff>
    </xdr:to>
    <xdr:sp macro="" textlink="">
      <xdr:nvSpPr>
        <xdr:cNvPr id="189" name="角丸四角形 188">
          <a:hlinkClick xmlns:r="http://schemas.openxmlformats.org/officeDocument/2006/relationships" r:id="" tooltip="植物園・図書館・記念碑など"/>
          <a:extLst>
            <a:ext uri="{FF2B5EF4-FFF2-40B4-BE49-F238E27FC236}">
              <a16:creationId xmlns:a16="http://schemas.microsoft.com/office/drawing/2014/main" id="{00000000-0008-0000-0D00-0000BD000000}"/>
            </a:ext>
          </a:extLst>
        </xdr:cNvPr>
        <xdr:cNvSpPr/>
      </xdr:nvSpPr>
      <xdr:spPr>
        <a:xfrm>
          <a:off x="14568237" y="48590247"/>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211</xdr:row>
      <xdr:rowOff>134053</xdr:rowOff>
    </xdr:from>
    <xdr:to>
      <xdr:col>43</xdr:col>
      <xdr:colOff>209550</xdr:colOff>
      <xdr:row>212</xdr:row>
      <xdr:rowOff>148870</xdr:rowOff>
    </xdr:to>
    <xdr:sp macro="" textlink="">
      <xdr:nvSpPr>
        <xdr:cNvPr id="190" name="角丸四角形 189">
          <a:hlinkClick xmlns:r="http://schemas.openxmlformats.org/officeDocument/2006/relationships" r:id="" tooltip="便所・水飲場・時計台など"/>
          <a:extLst>
            <a:ext uri="{FF2B5EF4-FFF2-40B4-BE49-F238E27FC236}">
              <a16:creationId xmlns:a16="http://schemas.microsoft.com/office/drawing/2014/main" id="{00000000-0008-0000-0D00-0000BE000000}"/>
            </a:ext>
          </a:extLst>
        </xdr:cNvPr>
        <xdr:cNvSpPr/>
      </xdr:nvSpPr>
      <xdr:spPr>
        <a:xfrm>
          <a:off x="14568237" y="48882000"/>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212</xdr:row>
      <xdr:rowOff>195200</xdr:rowOff>
    </xdr:from>
    <xdr:to>
      <xdr:col>43</xdr:col>
      <xdr:colOff>209550</xdr:colOff>
      <xdr:row>213</xdr:row>
      <xdr:rowOff>210018</xdr:rowOff>
    </xdr:to>
    <xdr:sp macro="" textlink="">
      <xdr:nvSpPr>
        <xdr:cNvPr id="191" name="角丸四角形 190">
          <a:hlinkClick xmlns:r="http://schemas.openxmlformats.org/officeDocument/2006/relationships" r:id="" tooltip="照明施設・さく・園名板など"/>
          <a:extLst>
            <a:ext uri="{FF2B5EF4-FFF2-40B4-BE49-F238E27FC236}">
              <a16:creationId xmlns:a16="http://schemas.microsoft.com/office/drawing/2014/main" id="{00000000-0008-0000-0D00-0000BF000000}"/>
            </a:ext>
          </a:extLst>
        </xdr:cNvPr>
        <xdr:cNvSpPr/>
      </xdr:nvSpPr>
      <xdr:spPr>
        <a:xfrm>
          <a:off x="14568237" y="49173753"/>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204</xdr:row>
      <xdr:rowOff>0</xdr:rowOff>
    </xdr:from>
    <xdr:to>
      <xdr:col>43</xdr:col>
      <xdr:colOff>210609</xdr:colOff>
      <xdr:row>205</xdr:row>
      <xdr:rowOff>14817</xdr:rowOff>
    </xdr:to>
    <xdr:sp macro="" textlink="">
      <xdr:nvSpPr>
        <xdr:cNvPr id="192" name="角丸四角形 191">
          <a:hlinkClick xmlns:r="http://schemas.openxmlformats.org/officeDocument/2006/relationships" r:id="" tooltip="園路・広場など"/>
          <a:extLst>
            <a:ext uri="{FF2B5EF4-FFF2-40B4-BE49-F238E27FC236}">
              <a16:creationId xmlns:a16="http://schemas.microsoft.com/office/drawing/2014/main" id="{00000000-0008-0000-0D00-0000C0000000}"/>
            </a:ext>
          </a:extLst>
        </xdr:cNvPr>
        <xdr:cNvSpPr/>
      </xdr:nvSpPr>
      <xdr:spPr>
        <a:xfrm>
          <a:off x="14568237" y="47133711"/>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214</xdr:row>
      <xdr:rowOff>23515</xdr:rowOff>
    </xdr:from>
    <xdr:to>
      <xdr:col>43</xdr:col>
      <xdr:colOff>210609</xdr:colOff>
      <xdr:row>215</xdr:row>
      <xdr:rowOff>38333</xdr:rowOff>
    </xdr:to>
    <xdr:sp macro="" textlink="">
      <xdr:nvSpPr>
        <xdr:cNvPr id="193" name="角丸四角形 192">
          <a:hlinkClick xmlns:r="http://schemas.openxmlformats.org/officeDocument/2006/relationships" r:id="" tooltip="展望台など"/>
          <a:extLst>
            <a:ext uri="{FF2B5EF4-FFF2-40B4-BE49-F238E27FC236}">
              <a16:creationId xmlns:a16="http://schemas.microsoft.com/office/drawing/2014/main" id="{00000000-0008-0000-0D00-0000C1000000}"/>
            </a:ext>
          </a:extLst>
        </xdr:cNvPr>
        <xdr:cNvSpPr/>
      </xdr:nvSpPr>
      <xdr:spPr>
        <a:xfrm>
          <a:off x="14568237" y="49463278"/>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215</xdr:row>
      <xdr:rowOff>84667</xdr:rowOff>
    </xdr:from>
    <xdr:to>
      <xdr:col>43</xdr:col>
      <xdr:colOff>210609</xdr:colOff>
      <xdr:row>216</xdr:row>
      <xdr:rowOff>99484</xdr:rowOff>
    </xdr:to>
    <xdr:sp macro="" textlink="">
      <xdr:nvSpPr>
        <xdr:cNvPr id="194" name="角丸四角形 193">
          <a:hlinkClick xmlns:r="http://schemas.openxmlformats.org/officeDocument/2006/relationships" r:id="" tooltip="全体写真"/>
          <a:extLst>
            <a:ext uri="{FF2B5EF4-FFF2-40B4-BE49-F238E27FC236}">
              <a16:creationId xmlns:a16="http://schemas.microsoft.com/office/drawing/2014/main" id="{00000000-0008-0000-0D00-0000C2000000}"/>
            </a:ext>
          </a:extLst>
        </xdr:cNvPr>
        <xdr:cNvSpPr/>
      </xdr:nvSpPr>
      <xdr:spPr>
        <a:xfrm>
          <a:off x="14568237" y="49755035"/>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204</xdr:row>
      <xdr:rowOff>10499</xdr:rowOff>
    </xdr:from>
    <xdr:ext cx="1118961" cy="259045"/>
    <xdr:sp macro="" textlink="">
      <xdr:nvSpPr>
        <xdr:cNvPr id="195" name="テキスト ボックス 194">
          <a:extLst>
            <a:ext uri="{FF2B5EF4-FFF2-40B4-BE49-F238E27FC236}">
              <a16:creationId xmlns:a16="http://schemas.microsoft.com/office/drawing/2014/main" id="{00000000-0008-0000-0D00-0000C3000000}"/>
            </a:ext>
          </a:extLst>
        </xdr:cNvPr>
        <xdr:cNvSpPr txBox="1"/>
      </xdr:nvSpPr>
      <xdr:spPr>
        <a:xfrm>
          <a:off x="15567470" y="47144210"/>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205</xdr:row>
      <xdr:rowOff>84278</xdr:rowOff>
    </xdr:from>
    <xdr:ext cx="1631922" cy="259045"/>
    <xdr:sp macro="" textlink="">
      <xdr:nvSpPr>
        <xdr:cNvPr id="196" name="テキスト ボックス 195">
          <a:extLst>
            <a:ext uri="{FF2B5EF4-FFF2-40B4-BE49-F238E27FC236}">
              <a16:creationId xmlns:a16="http://schemas.microsoft.com/office/drawing/2014/main" id="{00000000-0008-0000-0D00-0000C4000000}"/>
            </a:ext>
          </a:extLst>
        </xdr:cNvPr>
        <xdr:cNvSpPr txBox="1"/>
      </xdr:nvSpPr>
      <xdr:spPr>
        <a:xfrm>
          <a:off x="15567470" y="47448594"/>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206</xdr:row>
      <xdr:rowOff>147476</xdr:rowOff>
    </xdr:from>
    <xdr:ext cx="2059731" cy="259045"/>
    <xdr:sp macro="" textlink="">
      <xdr:nvSpPr>
        <xdr:cNvPr id="197" name="テキスト ボックス 196">
          <a:extLst>
            <a:ext uri="{FF2B5EF4-FFF2-40B4-BE49-F238E27FC236}">
              <a16:creationId xmlns:a16="http://schemas.microsoft.com/office/drawing/2014/main" id="{00000000-0008-0000-0D00-0000C5000000}"/>
            </a:ext>
          </a:extLst>
        </xdr:cNvPr>
        <xdr:cNvSpPr txBox="1"/>
      </xdr:nvSpPr>
      <xdr:spPr>
        <a:xfrm>
          <a:off x="15567470" y="47742397"/>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207</xdr:row>
      <xdr:rowOff>189508</xdr:rowOff>
    </xdr:from>
    <xdr:ext cx="2535181" cy="259045"/>
    <xdr:sp macro="" textlink="">
      <xdr:nvSpPr>
        <xdr:cNvPr id="198" name="テキスト ボックス 197">
          <a:extLst>
            <a:ext uri="{FF2B5EF4-FFF2-40B4-BE49-F238E27FC236}">
              <a16:creationId xmlns:a16="http://schemas.microsoft.com/office/drawing/2014/main" id="{00000000-0008-0000-0D00-0000C6000000}"/>
            </a:ext>
          </a:extLst>
        </xdr:cNvPr>
        <xdr:cNvSpPr txBox="1"/>
      </xdr:nvSpPr>
      <xdr:spPr>
        <a:xfrm>
          <a:off x="15567470" y="48015034"/>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209</xdr:row>
      <xdr:rowOff>9288</xdr:rowOff>
    </xdr:from>
    <xdr:ext cx="2330766" cy="259045"/>
    <xdr:sp macro="" textlink="">
      <xdr:nvSpPr>
        <xdr:cNvPr id="199" name="テキスト ボックス 198">
          <a:extLst>
            <a:ext uri="{FF2B5EF4-FFF2-40B4-BE49-F238E27FC236}">
              <a16:creationId xmlns:a16="http://schemas.microsoft.com/office/drawing/2014/main" id="{00000000-0008-0000-0D00-0000C7000000}"/>
            </a:ext>
          </a:extLst>
        </xdr:cNvPr>
        <xdr:cNvSpPr txBox="1"/>
      </xdr:nvSpPr>
      <xdr:spPr>
        <a:xfrm>
          <a:off x="15567470" y="48296025"/>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210</xdr:row>
      <xdr:rowOff>83069</xdr:rowOff>
    </xdr:from>
    <xdr:ext cx="2080762" cy="259045"/>
    <xdr:sp macro="" textlink="">
      <xdr:nvSpPr>
        <xdr:cNvPr id="200" name="テキスト ボックス 199">
          <a:extLst>
            <a:ext uri="{FF2B5EF4-FFF2-40B4-BE49-F238E27FC236}">
              <a16:creationId xmlns:a16="http://schemas.microsoft.com/office/drawing/2014/main" id="{00000000-0008-0000-0D00-0000C8000000}"/>
            </a:ext>
          </a:extLst>
        </xdr:cNvPr>
        <xdr:cNvSpPr txBox="1"/>
      </xdr:nvSpPr>
      <xdr:spPr>
        <a:xfrm>
          <a:off x="15567470" y="48600411"/>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211</xdr:row>
      <xdr:rowOff>114517</xdr:rowOff>
    </xdr:from>
    <xdr:ext cx="1696042" cy="259045"/>
    <xdr:sp macro="" textlink="">
      <xdr:nvSpPr>
        <xdr:cNvPr id="201" name="テキスト ボックス 200">
          <a:extLst>
            <a:ext uri="{FF2B5EF4-FFF2-40B4-BE49-F238E27FC236}">
              <a16:creationId xmlns:a16="http://schemas.microsoft.com/office/drawing/2014/main" id="{00000000-0008-0000-0D00-0000C9000000}"/>
            </a:ext>
          </a:extLst>
        </xdr:cNvPr>
        <xdr:cNvSpPr txBox="1"/>
      </xdr:nvSpPr>
      <xdr:spPr>
        <a:xfrm>
          <a:off x="15567470" y="48862464"/>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212</xdr:row>
      <xdr:rowOff>177715</xdr:rowOff>
    </xdr:from>
    <xdr:ext cx="1824282" cy="259045"/>
    <xdr:sp macro="" textlink="">
      <xdr:nvSpPr>
        <xdr:cNvPr id="202" name="テキスト ボックス 201">
          <a:extLst>
            <a:ext uri="{FF2B5EF4-FFF2-40B4-BE49-F238E27FC236}">
              <a16:creationId xmlns:a16="http://schemas.microsoft.com/office/drawing/2014/main" id="{00000000-0008-0000-0D00-0000CA000000}"/>
            </a:ext>
          </a:extLst>
        </xdr:cNvPr>
        <xdr:cNvSpPr txBox="1"/>
      </xdr:nvSpPr>
      <xdr:spPr>
        <a:xfrm>
          <a:off x="15567470" y="49156268"/>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214</xdr:row>
      <xdr:rowOff>12616</xdr:rowOff>
    </xdr:from>
    <xdr:ext cx="926600" cy="259045"/>
    <xdr:sp macro="" textlink="">
      <xdr:nvSpPr>
        <xdr:cNvPr id="203" name="テキスト ボックス 202">
          <a:extLst>
            <a:ext uri="{FF2B5EF4-FFF2-40B4-BE49-F238E27FC236}">
              <a16:creationId xmlns:a16="http://schemas.microsoft.com/office/drawing/2014/main" id="{00000000-0008-0000-0D00-0000CB000000}"/>
            </a:ext>
          </a:extLst>
        </xdr:cNvPr>
        <xdr:cNvSpPr txBox="1"/>
      </xdr:nvSpPr>
      <xdr:spPr>
        <a:xfrm>
          <a:off x="15567470" y="49452379"/>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155</xdr:row>
      <xdr:rowOff>61146</xdr:rowOff>
    </xdr:from>
    <xdr:to>
      <xdr:col>43</xdr:col>
      <xdr:colOff>209551</xdr:colOff>
      <xdr:row>156</xdr:row>
      <xdr:rowOff>75964</xdr:rowOff>
    </xdr:to>
    <xdr:sp macro="" textlink="">
      <xdr:nvSpPr>
        <xdr:cNvPr id="204" name="角丸四角形 203">
          <a:hlinkClick xmlns:r="http://schemas.openxmlformats.org/officeDocument/2006/relationships" r:id="" tooltip="花壇・噴水・池・彫像など"/>
          <a:extLst>
            <a:ext uri="{FF2B5EF4-FFF2-40B4-BE49-F238E27FC236}">
              <a16:creationId xmlns:a16="http://schemas.microsoft.com/office/drawing/2014/main" id="{00000000-0008-0000-0D00-0000CC000000}"/>
            </a:ext>
          </a:extLst>
        </xdr:cNvPr>
        <xdr:cNvSpPr/>
      </xdr:nvSpPr>
      <xdr:spPr>
        <a:xfrm>
          <a:off x="14568237" y="35895199"/>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156</xdr:row>
      <xdr:rowOff>122294</xdr:rowOff>
    </xdr:from>
    <xdr:to>
      <xdr:col>43</xdr:col>
      <xdr:colOff>210609</xdr:colOff>
      <xdr:row>157</xdr:row>
      <xdr:rowOff>137113</xdr:rowOff>
    </xdr:to>
    <xdr:sp macro="" textlink="">
      <xdr:nvSpPr>
        <xdr:cNvPr id="205" name="角丸四角形 204">
          <a:hlinkClick xmlns:r="http://schemas.openxmlformats.org/officeDocument/2006/relationships" r:id="" tooltip="休憩所・ベンチ・ピクニック場など"/>
          <a:extLst>
            <a:ext uri="{FF2B5EF4-FFF2-40B4-BE49-F238E27FC236}">
              <a16:creationId xmlns:a16="http://schemas.microsoft.com/office/drawing/2014/main" id="{00000000-0008-0000-0D00-0000CD000000}"/>
            </a:ext>
          </a:extLst>
        </xdr:cNvPr>
        <xdr:cNvSpPr/>
      </xdr:nvSpPr>
      <xdr:spPr>
        <a:xfrm>
          <a:off x="14568237" y="36186952"/>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157</xdr:row>
      <xdr:rowOff>183443</xdr:rowOff>
    </xdr:from>
    <xdr:to>
      <xdr:col>43</xdr:col>
      <xdr:colOff>210609</xdr:colOff>
      <xdr:row>158</xdr:row>
      <xdr:rowOff>198260</xdr:rowOff>
    </xdr:to>
    <xdr:sp macro="" textlink="">
      <xdr:nvSpPr>
        <xdr:cNvPr id="206" name="角丸四角形 205">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CE000000}"/>
            </a:ext>
          </a:extLst>
        </xdr:cNvPr>
        <xdr:cNvSpPr/>
      </xdr:nvSpPr>
      <xdr:spPr>
        <a:xfrm>
          <a:off x="14568237" y="36478706"/>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159</xdr:row>
      <xdr:rowOff>11756</xdr:rowOff>
    </xdr:from>
    <xdr:to>
      <xdr:col>43</xdr:col>
      <xdr:colOff>210609</xdr:colOff>
      <xdr:row>160</xdr:row>
      <xdr:rowOff>26574</xdr:rowOff>
    </xdr:to>
    <xdr:sp macro="" textlink="">
      <xdr:nvSpPr>
        <xdr:cNvPr id="207" name="角丸四角形 206">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CF000000}"/>
            </a:ext>
          </a:extLst>
        </xdr:cNvPr>
        <xdr:cNvSpPr/>
      </xdr:nvSpPr>
      <xdr:spPr>
        <a:xfrm>
          <a:off x="14568237" y="36768230"/>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160</xdr:row>
      <xdr:rowOff>72904</xdr:rowOff>
    </xdr:from>
    <xdr:to>
      <xdr:col>43</xdr:col>
      <xdr:colOff>209550</xdr:colOff>
      <xdr:row>161</xdr:row>
      <xdr:rowOff>87722</xdr:rowOff>
    </xdr:to>
    <xdr:sp macro="" textlink="">
      <xdr:nvSpPr>
        <xdr:cNvPr id="208" name="角丸四角形 207">
          <a:hlinkClick xmlns:r="http://schemas.openxmlformats.org/officeDocument/2006/relationships" r:id="" tooltip="植物園・図書館・記念碑など"/>
          <a:extLst>
            <a:ext uri="{FF2B5EF4-FFF2-40B4-BE49-F238E27FC236}">
              <a16:creationId xmlns:a16="http://schemas.microsoft.com/office/drawing/2014/main" id="{00000000-0008-0000-0D00-0000D0000000}"/>
            </a:ext>
          </a:extLst>
        </xdr:cNvPr>
        <xdr:cNvSpPr/>
      </xdr:nvSpPr>
      <xdr:spPr>
        <a:xfrm>
          <a:off x="14568237" y="37059983"/>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161</xdr:row>
      <xdr:rowOff>134052</xdr:rowOff>
    </xdr:from>
    <xdr:to>
      <xdr:col>43</xdr:col>
      <xdr:colOff>209550</xdr:colOff>
      <xdr:row>162</xdr:row>
      <xdr:rowOff>148870</xdr:rowOff>
    </xdr:to>
    <xdr:sp macro="" textlink="">
      <xdr:nvSpPr>
        <xdr:cNvPr id="209" name="角丸四角形 208">
          <a:hlinkClick xmlns:r="http://schemas.openxmlformats.org/officeDocument/2006/relationships" r:id="" tooltip="便所・水飲場・時計台など"/>
          <a:extLst>
            <a:ext uri="{FF2B5EF4-FFF2-40B4-BE49-F238E27FC236}">
              <a16:creationId xmlns:a16="http://schemas.microsoft.com/office/drawing/2014/main" id="{00000000-0008-0000-0D00-0000D1000000}"/>
            </a:ext>
          </a:extLst>
        </xdr:cNvPr>
        <xdr:cNvSpPr/>
      </xdr:nvSpPr>
      <xdr:spPr>
        <a:xfrm>
          <a:off x="14568237" y="37351736"/>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162</xdr:row>
      <xdr:rowOff>195200</xdr:rowOff>
    </xdr:from>
    <xdr:to>
      <xdr:col>43</xdr:col>
      <xdr:colOff>209550</xdr:colOff>
      <xdr:row>163</xdr:row>
      <xdr:rowOff>210017</xdr:rowOff>
    </xdr:to>
    <xdr:sp macro="" textlink="">
      <xdr:nvSpPr>
        <xdr:cNvPr id="210" name="角丸四角形 209">
          <a:hlinkClick xmlns:r="http://schemas.openxmlformats.org/officeDocument/2006/relationships" r:id="" tooltip="照明施設・さく・園名板など"/>
          <a:extLst>
            <a:ext uri="{FF2B5EF4-FFF2-40B4-BE49-F238E27FC236}">
              <a16:creationId xmlns:a16="http://schemas.microsoft.com/office/drawing/2014/main" id="{00000000-0008-0000-0D00-0000D2000000}"/>
            </a:ext>
          </a:extLst>
        </xdr:cNvPr>
        <xdr:cNvSpPr/>
      </xdr:nvSpPr>
      <xdr:spPr>
        <a:xfrm>
          <a:off x="14568237" y="37643489"/>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154</xdr:row>
      <xdr:rowOff>0</xdr:rowOff>
    </xdr:from>
    <xdr:to>
      <xdr:col>43</xdr:col>
      <xdr:colOff>210609</xdr:colOff>
      <xdr:row>155</xdr:row>
      <xdr:rowOff>14816</xdr:rowOff>
    </xdr:to>
    <xdr:sp macro="" textlink="">
      <xdr:nvSpPr>
        <xdr:cNvPr id="211" name="角丸四角形 210">
          <a:hlinkClick xmlns:r="http://schemas.openxmlformats.org/officeDocument/2006/relationships" r:id="" tooltip="園路・広場など"/>
          <a:extLst>
            <a:ext uri="{FF2B5EF4-FFF2-40B4-BE49-F238E27FC236}">
              <a16:creationId xmlns:a16="http://schemas.microsoft.com/office/drawing/2014/main" id="{00000000-0008-0000-0D00-0000D3000000}"/>
            </a:ext>
          </a:extLst>
        </xdr:cNvPr>
        <xdr:cNvSpPr/>
      </xdr:nvSpPr>
      <xdr:spPr>
        <a:xfrm>
          <a:off x="14568237" y="35603447"/>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164</xdr:row>
      <xdr:rowOff>23514</xdr:rowOff>
    </xdr:from>
    <xdr:to>
      <xdr:col>43</xdr:col>
      <xdr:colOff>210609</xdr:colOff>
      <xdr:row>165</xdr:row>
      <xdr:rowOff>38332</xdr:rowOff>
    </xdr:to>
    <xdr:sp macro="" textlink="">
      <xdr:nvSpPr>
        <xdr:cNvPr id="212" name="角丸四角形 211">
          <a:hlinkClick xmlns:r="http://schemas.openxmlformats.org/officeDocument/2006/relationships" r:id="" tooltip="展望台など"/>
          <a:extLst>
            <a:ext uri="{FF2B5EF4-FFF2-40B4-BE49-F238E27FC236}">
              <a16:creationId xmlns:a16="http://schemas.microsoft.com/office/drawing/2014/main" id="{00000000-0008-0000-0D00-0000D4000000}"/>
            </a:ext>
          </a:extLst>
        </xdr:cNvPr>
        <xdr:cNvSpPr/>
      </xdr:nvSpPr>
      <xdr:spPr>
        <a:xfrm>
          <a:off x="14568237" y="37933014"/>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165</xdr:row>
      <xdr:rowOff>84666</xdr:rowOff>
    </xdr:from>
    <xdr:to>
      <xdr:col>43</xdr:col>
      <xdr:colOff>210609</xdr:colOff>
      <xdr:row>166</xdr:row>
      <xdr:rowOff>99483</xdr:rowOff>
    </xdr:to>
    <xdr:sp macro="" textlink="">
      <xdr:nvSpPr>
        <xdr:cNvPr id="213" name="角丸四角形 212">
          <a:hlinkClick xmlns:r="http://schemas.openxmlformats.org/officeDocument/2006/relationships" r:id="" tooltip="全体写真"/>
          <a:extLst>
            <a:ext uri="{FF2B5EF4-FFF2-40B4-BE49-F238E27FC236}">
              <a16:creationId xmlns:a16="http://schemas.microsoft.com/office/drawing/2014/main" id="{00000000-0008-0000-0D00-0000D5000000}"/>
            </a:ext>
          </a:extLst>
        </xdr:cNvPr>
        <xdr:cNvSpPr/>
      </xdr:nvSpPr>
      <xdr:spPr>
        <a:xfrm>
          <a:off x="14568237" y="38224771"/>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154</xdr:row>
      <xdr:rowOff>10499</xdr:rowOff>
    </xdr:from>
    <xdr:ext cx="1118961" cy="259045"/>
    <xdr:sp macro="" textlink="">
      <xdr:nvSpPr>
        <xdr:cNvPr id="214" name="テキスト ボックス 213">
          <a:extLst>
            <a:ext uri="{FF2B5EF4-FFF2-40B4-BE49-F238E27FC236}">
              <a16:creationId xmlns:a16="http://schemas.microsoft.com/office/drawing/2014/main" id="{00000000-0008-0000-0D00-0000D6000000}"/>
            </a:ext>
          </a:extLst>
        </xdr:cNvPr>
        <xdr:cNvSpPr txBox="1"/>
      </xdr:nvSpPr>
      <xdr:spPr>
        <a:xfrm>
          <a:off x="15567470" y="35613946"/>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155</xdr:row>
      <xdr:rowOff>84277</xdr:rowOff>
    </xdr:from>
    <xdr:ext cx="1631922" cy="259045"/>
    <xdr:sp macro="" textlink="">
      <xdr:nvSpPr>
        <xdr:cNvPr id="215" name="テキスト ボックス 214">
          <a:extLst>
            <a:ext uri="{FF2B5EF4-FFF2-40B4-BE49-F238E27FC236}">
              <a16:creationId xmlns:a16="http://schemas.microsoft.com/office/drawing/2014/main" id="{00000000-0008-0000-0D00-0000D7000000}"/>
            </a:ext>
          </a:extLst>
        </xdr:cNvPr>
        <xdr:cNvSpPr txBox="1"/>
      </xdr:nvSpPr>
      <xdr:spPr>
        <a:xfrm>
          <a:off x="15567470" y="35918330"/>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156</xdr:row>
      <xdr:rowOff>147475</xdr:rowOff>
    </xdr:from>
    <xdr:ext cx="2059731" cy="259045"/>
    <xdr:sp macro="" textlink="">
      <xdr:nvSpPr>
        <xdr:cNvPr id="216" name="テキスト ボックス 215">
          <a:extLst>
            <a:ext uri="{FF2B5EF4-FFF2-40B4-BE49-F238E27FC236}">
              <a16:creationId xmlns:a16="http://schemas.microsoft.com/office/drawing/2014/main" id="{00000000-0008-0000-0D00-0000D8000000}"/>
            </a:ext>
          </a:extLst>
        </xdr:cNvPr>
        <xdr:cNvSpPr txBox="1"/>
      </xdr:nvSpPr>
      <xdr:spPr>
        <a:xfrm>
          <a:off x="15567470" y="36212133"/>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157</xdr:row>
      <xdr:rowOff>189507</xdr:rowOff>
    </xdr:from>
    <xdr:ext cx="2535181" cy="259045"/>
    <xdr:sp macro="" textlink="">
      <xdr:nvSpPr>
        <xdr:cNvPr id="217" name="テキスト ボックス 216">
          <a:extLst>
            <a:ext uri="{FF2B5EF4-FFF2-40B4-BE49-F238E27FC236}">
              <a16:creationId xmlns:a16="http://schemas.microsoft.com/office/drawing/2014/main" id="{00000000-0008-0000-0D00-0000D9000000}"/>
            </a:ext>
          </a:extLst>
        </xdr:cNvPr>
        <xdr:cNvSpPr txBox="1"/>
      </xdr:nvSpPr>
      <xdr:spPr>
        <a:xfrm>
          <a:off x="15567470" y="36484770"/>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159</xdr:row>
      <xdr:rowOff>9287</xdr:rowOff>
    </xdr:from>
    <xdr:ext cx="2330766"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15567470" y="36765761"/>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160</xdr:row>
      <xdr:rowOff>83068</xdr:rowOff>
    </xdr:from>
    <xdr:ext cx="2080762" cy="259045"/>
    <xdr:sp macro="" textlink="">
      <xdr:nvSpPr>
        <xdr:cNvPr id="219" name="テキスト ボックス 218">
          <a:extLst>
            <a:ext uri="{FF2B5EF4-FFF2-40B4-BE49-F238E27FC236}">
              <a16:creationId xmlns:a16="http://schemas.microsoft.com/office/drawing/2014/main" id="{00000000-0008-0000-0D00-0000DB000000}"/>
            </a:ext>
          </a:extLst>
        </xdr:cNvPr>
        <xdr:cNvSpPr txBox="1"/>
      </xdr:nvSpPr>
      <xdr:spPr>
        <a:xfrm>
          <a:off x="15567470" y="37070147"/>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161</xdr:row>
      <xdr:rowOff>114516</xdr:rowOff>
    </xdr:from>
    <xdr:ext cx="1696042"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15567470" y="37332200"/>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162</xdr:row>
      <xdr:rowOff>177715</xdr:rowOff>
    </xdr:from>
    <xdr:ext cx="1824282" cy="259045"/>
    <xdr:sp macro="" textlink="">
      <xdr:nvSpPr>
        <xdr:cNvPr id="221" name="テキスト ボックス 220">
          <a:extLst>
            <a:ext uri="{FF2B5EF4-FFF2-40B4-BE49-F238E27FC236}">
              <a16:creationId xmlns:a16="http://schemas.microsoft.com/office/drawing/2014/main" id="{00000000-0008-0000-0D00-0000DD000000}"/>
            </a:ext>
          </a:extLst>
        </xdr:cNvPr>
        <xdr:cNvSpPr txBox="1"/>
      </xdr:nvSpPr>
      <xdr:spPr>
        <a:xfrm>
          <a:off x="15567470" y="37626004"/>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164</xdr:row>
      <xdr:rowOff>12615</xdr:rowOff>
    </xdr:from>
    <xdr:ext cx="926600" cy="259045"/>
    <xdr:sp macro="" textlink="">
      <xdr:nvSpPr>
        <xdr:cNvPr id="222" name="テキスト ボックス 221">
          <a:extLst>
            <a:ext uri="{FF2B5EF4-FFF2-40B4-BE49-F238E27FC236}">
              <a16:creationId xmlns:a16="http://schemas.microsoft.com/office/drawing/2014/main" id="{00000000-0008-0000-0D00-0000DE000000}"/>
            </a:ext>
          </a:extLst>
        </xdr:cNvPr>
        <xdr:cNvSpPr txBox="1"/>
      </xdr:nvSpPr>
      <xdr:spPr>
        <a:xfrm>
          <a:off x="15567470" y="37922115"/>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41</xdr:col>
      <xdr:colOff>0</xdr:colOff>
      <xdr:row>105</xdr:row>
      <xdr:rowOff>61147</xdr:rowOff>
    </xdr:from>
    <xdr:to>
      <xdr:col>43</xdr:col>
      <xdr:colOff>209551</xdr:colOff>
      <xdr:row>106</xdr:row>
      <xdr:rowOff>75964</xdr:rowOff>
    </xdr:to>
    <xdr:sp macro="" textlink="">
      <xdr:nvSpPr>
        <xdr:cNvPr id="223" name="角丸四角形 222">
          <a:hlinkClick xmlns:r="http://schemas.openxmlformats.org/officeDocument/2006/relationships" r:id="" tooltip="花壇・噴水・池・彫像など"/>
          <a:extLst>
            <a:ext uri="{FF2B5EF4-FFF2-40B4-BE49-F238E27FC236}">
              <a16:creationId xmlns:a16="http://schemas.microsoft.com/office/drawing/2014/main" id="{00000000-0008-0000-0D00-0000DF000000}"/>
            </a:ext>
          </a:extLst>
        </xdr:cNvPr>
        <xdr:cNvSpPr/>
      </xdr:nvSpPr>
      <xdr:spPr>
        <a:xfrm>
          <a:off x="14568237" y="24364936"/>
          <a:ext cx="991603" cy="245423"/>
        </a:xfrm>
        <a:prstGeom prst="roundRect">
          <a:avLst/>
        </a:prstGeom>
        <a:gradFill>
          <a:gsLst>
            <a:gs pos="0">
              <a:srgbClr val="C00000"/>
            </a:gs>
            <a:gs pos="80000">
              <a:schemeClr val="accent2">
                <a:shade val="93000"/>
                <a:satMod val="130000"/>
              </a:schemeClr>
            </a:gs>
            <a:gs pos="100000">
              <a:schemeClr val="accent2">
                <a:shade val="94000"/>
                <a:satMod val="135000"/>
              </a:schemeClr>
            </a:gs>
          </a:gsLst>
        </a:gradFill>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kumimoji="1" lang="ja-JP" altLang="en-US" sz="1050" b="0"/>
            <a:t>修景施設</a:t>
          </a:r>
        </a:p>
      </xdr:txBody>
    </xdr:sp>
    <xdr:clientData/>
  </xdr:twoCellAnchor>
  <xdr:twoCellAnchor>
    <xdr:from>
      <xdr:col>41</xdr:col>
      <xdr:colOff>0</xdr:colOff>
      <xdr:row>106</xdr:row>
      <xdr:rowOff>122294</xdr:rowOff>
    </xdr:from>
    <xdr:to>
      <xdr:col>43</xdr:col>
      <xdr:colOff>210609</xdr:colOff>
      <xdr:row>107</xdr:row>
      <xdr:rowOff>137113</xdr:rowOff>
    </xdr:to>
    <xdr:sp macro="" textlink="">
      <xdr:nvSpPr>
        <xdr:cNvPr id="224" name="角丸四角形 223">
          <a:hlinkClick xmlns:r="http://schemas.openxmlformats.org/officeDocument/2006/relationships" r:id="" tooltip="休憩所・ベンチ・ピクニック場など"/>
          <a:extLst>
            <a:ext uri="{FF2B5EF4-FFF2-40B4-BE49-F238E27FC236}">
              <a16:creationId xmlns:a16="http://schemas.microsoft.com/office/drawing/2014/main" id="{00000000-0008-0000-0D00-0000E0000000}"/>
            </a:ext>
          </a:extLst>
        </xdr:cNvPr>
        <xdr:cNvSpPr/>
      </xdr:nvSpPr>
      <xdr:spPr>
        <a:xfrm>
          <a:off x="14568237" y="24656689"/>
          <a:ext cx="992661" cy="245424"/>
        </a:xfrm>
        <a:prstGeom prst="roundRect">
          <a:avLst/>
        </a:prstGeom>
        <a:solidFill>
          <a:srgbClr val="FFC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chemeClr val="tx1"/>
              </a:solidFill>
            </a:rPr>
            <a:t>休養施設</a:t>
          </a:r>
        </a:p>
      </xdr:txBody>
    </xdr:sp>
    <xdr:clientData/>
  </xdr:twoCellAnchor>
  <xdr:twoCellAnchor>
    <xdr:from>
      <xdr:col>41</xdr:col>
      <xdr:colOff>0</xdr:colOff>
      <xdr:row>107</xdr:row>
      <xdr:rowOff>183443</xdr:rowOff>
    </xdr:from>
    <xdr:to>
      <xdr:col>43</xdr:col>
      <xdr:colOff>210609</xdr:colOff>
      <xdr:row>108</xdr:row>
      <xdr:rowOff>198260</xdr:rowOff>
    </xdr:to>
    <xdr:sp macro="" textlink="">
      <xdr:nvSpPr>
        <xdr:cNvPr id="225" name="角丸四角形 224">
          <a:hlinkClick xmlns:r="http://schemas.openxmlformats.org/officeDocument/2006/relationships" r:id="" tooltip="すべり台・鉄棒・砂場・スプリング遊具など"/>
          <a:extLst>
            <a:ext uri="{FF2B5EF4-FFF2-40B4-BE49-F238E27FC236}">
              <a16:creationId xmlns:a16="http://schemas.microsoft.com/office/drawing/2014/main" id="{00000000-0008-0000-0D00-0000E1000000}"/>
            </a:ext>
          </a:extLst>
        </xdr:cNvPr>
        <xdr:cNvSpPr/>
      </xdr:nvSpPr>
      <xdr:spPr>
        <a:xfrm>
          <a:off x="14568237" y="24948443"/>
          <a:ext cx="992661" cy="245422"/>
        </a:xfrm>
        <a:prstGeom prst="roundRect">
          <a:avLst/>
        </a:prstGeom>
        <a:solidFill>
          <a:srgbClr val="92D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遊戯施設</a:t>
          </a:r>
        </a:p>
      </xdr:txBody>
    </xdr:sp>
    <xdr:clientData/>
  </xdr:twoCellAnchor>
  <xdr:twoCellAnchor>
    <xdr:from>
      <xdr:col>41</xdr:col>
      <xdr:colOff>0</xdr:colOff>
      <xdr:row>109</xdr:row>
      <xdr:rowOff>11756</xdr:rowOff>
    </xdr:from>
    <xdr:to>
      <xdr:col>43</xdr:col>
      <xdr:colOff>210609</xdr:colOff>
      <xdr:row>110</xdr:row>
      <xdr:rowOff>26574</xdr:rowOff>
    </xdr:to>
    <xdr:sp macro="" textlink="">
      <xdr:nvSpPr>
        <xdr:cNvPr id="226" name="角丸四角形 225">
          <a:hlinkClick xmlns:r="http://schemas.openxmlformats.org/officeDocument/2006/relationships" r:id="" tooltip="野球場・テニスコート・水泳プールなど"/>
          <a:extLst>
            <a:ext uri="{FF2B5EF4-FFF2-40B4-BE49-F238E27FC236}">
              <a16:creationId xmlns:a16="http://schemas.microsoft.com/office/drawing/2014/main" id="{00000000-0008-0000-0D00-0000E2000000}"/>
            </a:ext>
          </a:extLst>
        </xdr:cNvPr>
        <xdr:cNvSpPr/>
      </xdr:nvSpPr>
      <xdr:spPr>
        <a:xfrm>
          <a:off x="14568237" y="25237967"/>
          <a:ext cx="992661" cy="245423"/>
        </a:xfrm>
        <a:prstGeom prst="roundRect">
          <a:avLst/>
        </a:prstGeom>
        <a:solidFill>
          <a:srgbClr val="00B0F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運動施設</a:t>
          </a:r>
        </a:p>
      </xdr:txBody>
    </xdr:sp>
    <xdr:clientData/>
  </xdr:twoCellAnchor>
  <xdr:twoCellAnchor>
    <xdr:from>
      <xdr:col>41</xdr:col>
      <xdr:colOff>0</xdr:colOff>
      <xdr:row>110</xdr:row>
      <xdr:rowOff>72904</xdr:rowOff>
    </xdr:from>
    <xdr:to>
      <xdr:col>43</xdr:col>
      <xdr:colOff>209550</xdr:colOff>
      <xdr:row>111</xdr:row>
      <xdr:rowOff>87722</xdr:rowOff>
    </xdr:to>
    <xdr:sp macro="" textlink="">
      <xdr:nvSpPr>
        <xdr:cNvPr id="227" name="角丸四角形 226">
          <a:hlinkClick xmlns:r="http://schemas.openxmlformats.org/officeDocument/2006/relationships" r:id="" tooltip="植物園・図書館・記念碑など"/>
          <a:extLst>
            <a:ext uri="{FF2B5EF4-FFF2-40B4-BE49-F238E27FC236}">
              <a16:creationId xmlns:a16="http://schemas.microsoft.com/office/drawing/2014/main" id="{00000000-0008-0000-0D00-0000E3000000}"/>
            </a:ext>
          </a:extLst>
        </xdr:cNvPr>
        <xdr:cNvSpPr/>
      </xdr:nvSpPr>
      <xdr:spPr>
        <a:xfrm>
          <a:off x="14568237" y="25529720"/>
          <a:ext cx="991602" cy="245423"/>
        </a:xfrm>
        <a:prstGeom prst="roundRect">
          <a:avLst/>
        </a:prstGeom>
        <a:solidFill>
          <a:srgbClr val="00206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教養施設</a:t>
          </a:r>
        </a:p>
      </xdr:txBody>
    </xdr:sp>
    <xdr:clientData/>
  </xdr:twoCellAnchor>
  <xdr:twoCellAnchor>
    <xdr:from>
      <xdr:col>41</xdr:col>
      <xdr:colOff>0</xdr:colOff>
      <xdr:row>111</xdr:row>
      <xdr:rowOff>134052</xdr:rowOff>
    </xdr:from>
    <xdr:to>
      <xdr:col>43</xdr:col>
      <xdr:colOff>209550</xdr:colOff>
      <xdr:row>112</xdr:row>
      <xdr:rowOff>148870</xdr:rowOff>
    </xdr:to>
    <xdr:sp macro="" textlink="">
      <xdr:nvSpPr>
        <xdr:cNvPr id="228" name="角丸四角形 227">
          <a:hlinkClick xmlns:r="http://schemas.openxmlformats.org/officeDocument/2006/relationships" r:id="" tooltip="便所・水飲場・時計台など"/>
          <a:extLst>
            <a:ext uri="{FF2B5EF4-FFF2-40B4-BE49-F238E27FC236}">
              <a16:creationId xmlns:a16="http://schemas.microsoft.com/office/drawing/2014/main" id="{00000000-0008-0000-0D00-0000E4000000}"/>
            </a:ext>
          </a:extLst>
        </xdr:cNvPr>
        <xdr:cNvSpPr/>
      </xdr:nvSpPr>
      <xdr:spPr>
        <a:xfrm>
          <a:off x="14568237" y="25821473"/>
          <a:ext cx="991602" cy="245423"/>
        </a:xfrm>
        <a:prstGeom prst="roundRect">
          <a:avLst/>
        </a:prstGeom>
        <a:solidFill>
          <a:srgbClr val="FF00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便益施設</a:t>
          </a:r>
        </a:p>
      </xdr:txBody>
    </xdr:sp>
    <xdr:clientData/>
  </xdr:twoCellAnchor>
  <xdr:twoCellAnchor>
    <xdr:from>
      <xdr:col>41</xdr:col>
      <xdr:colOff>0</xdr:colOff>
      <xdr:row>112</xdr:row>
      <xdr:rowOff>195200</xdr:rowOff>
    </xdr:from>
    <xdr:to>
      <xdr:col>43</xdr:col>
      <xdr:colOff>209550</xdr:colOff>
      <xdr:row>113</xdr:row>
      <xdr:rowOff>210017</xdr:rowOff>
    </xdr:to>
    <xdr:sp macro="" textlink="">
      <xdr:nvSpPr>
        <xdr:cNvPr id="229" name="角丸四角形 228">
          <a:hlinkClick xmlns:r="http://schemas.openxmlformats.org/officeDocument/2006/relationships" r:id="" tooltip="照明施設・さく・園名板など"/>
          <a:extLst>
            <a:ext uri="{FF2B5EF4-FFF2-40B4-BE49-F238E27FC236}">
              <a16:creationId xmlns:a16="http://schemas.microsoft.com/office/drawing/2014/main" id="{00000000-0008-0000-0D00-0000E5000000}"/>
            </a:ext>
          </a:extLst>
        </xdr:cNvPr>
        <xdr:cNvSpPr/>
      </xdr:nvSpPr>
      <xdr:spPr>
        <a:xfrm>
          <a:off x="14568237" y="26113226"/>
          <a:ext cx="991602" cy="245423"/>
        </a:xfrm>
        <a:prstGeom prst="roundRect">
          <a:avLst/>
        </a:prstGeom>
        <a:solidFill>
          <a:srgbClr val="FFFF0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solidFill>
                <a:sysClr val="windowText" lastClr="000000"/>
              </a:solidFill>
            </a:rPr>
            <a:t>管理施設</a:t>
          </a:r>
        </a:p>
      </xdr:txBody>
    </xdr:sp>
    <xdr:clientData/>
  </xdr:twoCellAnchor>
  <xdr:twoCellAnchor>
    <xdr:from>
      <xdr:col>41</xdr:col>
      <xdr:colOff>0</xdr:colOff>
      <xdr:row>104</xdr:row>
      <xdr:rowOff>0</xdr:rowOff>
    </xdr:from>
    <xdr:to>
      <xdr:col>43</xdr:col>
      <xdr:colOff>210609</xdr:colOff>
      <xdr:row>105</xdr:row>
      <xdr:rowOff>14817</xdr:rowOff>
    </xdr:to>
    <xdr:sp macro="" textlink="">
      <xdr:nvSpPr>
        <xdr:cNvPr id="230" name="角丸四角形 229">
          <a:hlinkClick xmlns:r="http://schemas.openxmlformats.org/officeDocument/2006/relationships" r:id="" tooltip="園路・広場など"/>
          <a:extLst>
            <a:ext uri="{FF2B5EF4-FFF2-40B4-BE49-F238E27FC236}">
              <a16:creationId xmlns:a16="http://schemas.microsoft.com/office/drawing/2014/main" id="{00000000-0008-0000-0D00-0000E6000000}"/>
            </a:ext>
          </a:extLst>
        </xdr:cNvPr>
        <xdr:cNvSpPr/>
      </xdr:nvSpPr>
      <xdr:spPr>
        <a:xfrm>
          <a:off x="14568237" y="24073184"/>
          <a:ext cx="992661" cy="245422"/>
        </a:xfrm>
        <a:prstGeom prst="roundRect">
          <a:avLst/>
        </a:prstGeom>
        <a:solidFill>
          <a:srgbClr val="00B05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園路広場</a:t>
          </a:r>
        </a:p>
      </xdr:txBody>
    </xdr:sp>
    <xdr:clientData/>
  </xdr:twoCellAnchor>
  <xdr:twoCellAnchor>
    <xdr:from>
      <xdr:col>41</xdr:col>
      <xdr:colOff>0</xdr:colOff>
      <xdr:row>114</xdr:row>
      <xdr:rowOff>23514</xdr:rowOff>
    </xdr:from>
    <xdr:to>
      <xdr:col>43</xdr:col>
      <xdr:colOff>210609</xdr:colOff>
      <xdr:row>115</xdr:row>
      <xdr:rowOff>38332</xdr:rowOff>
    </xdr:to>
    <xdr:sp macro="" textlink="">
      <xdr:nvSpPr>
        <xdr:cNvPr id="231" name="角丸四角形 230">
          <a:hlinkClick xmlns:r="http://schemas.openxmlformats.org/officeDocument/2006/relationships" r:id="" tooltip="展望台など"/>
          <a:extLst>
            <a:ext uri="{FF2B5EF4-FFF2-40B4-BE49-F238E27FC236}">
              <a16:creationId xmlns:a16="http://schemas.microsoft.com/office/drawing/2014/main" id="{00000000-0008-0000-0D00-0000E7000000}"/>
            </a:ext>
          </a:extLst>
        </xdr:cNvPr>
        <xdr:cNvSpPr/>
      </xdr:nvSpPr>
      <xdr:spPr>
        <a:xfrm>
          <a:off x="14568237" y="26402751"/>
          <a:ext cx="992661" cy="245423"/>
        </a:xfrm>
        <a:prstGeom prst="roundRect">
          <a:avLst/>
        </a:prstGeom>
        <a:solidFill>
          <a:srgbClr val="0070C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その他</a:t>
          </a:r>
        </a:p>
      </xdr:txBody>
    </xdr:sp>
    <xdr:clientData/>
  </xdr:twoCellAnchor>
  <xdr:twoCellAnchor>
    <xdr:from>
      <xdr:col>41</xdr:col>
      <xdr:colOff>0</xdr:colOff>
      <xdr:row>115</xdr:row>
      <xdr:rowOff>84666</xdr:rowOff>
    </xdr:from>
    <xdr:to>
      <xdr:col>43</xdr:col>
      <xdr:colOff>210609</xdr:colOff>
      <xdr:row>116</xdr:row>
      <xdr:rowOff>99484</xdr:rowOff>
    </xdr:to>
    <xdr:sp macro="" textlink="">
      <xdr:nvSpPr>
        <xdr:cNvPr id="232" name="角丸四角形 231">
          <a:hlinkClick xmlns:r="http://schemas.openxmlformats.org/officeDocument/2006/relationships" r:id="" tooltip="全体写真"/>
          <a:extLst>
            <a:ext uri="{FF2B5EF4-FFF2-40B4-BE49-F238E27FC236}">
              <a16:creationId xmlns:a16="http://schemas.microsoft.com/office/drawing/2014/main" id="{00000000-0008-0000-0D00-0000E8000000}"/>
            </a:ext>
          </a:extLst>
        </xdr:cNvPr>
        <xdr:cNvSpPr/>
      </xdr:nvSpPr>
      <xdr:spPr>
        <a:xfrm>
          <a:off x="14568237" y="26694508"/>
          <a:ext cx="992661" cy="245423"/>
        </a:xfrm>
        <a:prstGeom prst="roundRect">
          <a:avLst/>
        </a:prstGeom>
        <a:solidFill>
          <a:srgbClr val="7030A0"/>
        </a:solidFill>
        <a:effectLst>
          <a:outerShdw blurRad="12700" dist="12700" dir="5400000" rotWithShape="0">
            <a:srgbClr val="000000">
              <a:alpha val="35000"/>
            </a:srgbClr>
          </a:outerShdw>
        </a:effectLst>
        <a:scene3d>
          <a:camera prst="orthographicFront">
            <a:rot lat="0" lon="0" rev="0"/>
          </a:camera>
          <a:lightRig rig="threePt" dir="t">
            <a:rot lat="0" lon="0" rev="1200000"/>
          </a:lightRig>
        </a:scene3d>
        <a:sp3d>
          <a:bevelT w="25400" h="19050"/>
        </a:sp3d>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kumimoji="1" lang="ja-JP" altLang="en-US" sz="1050" b="0"/>
            <a:t>全体写真</a:t>
          </a:r>
        </a:p>
      </xdr:txBody>
    </xdr:sp>
    <xdr:clientData/>
  </xdr:twoCellAnchor>
  <xdr:oneCellAnchor>
    <xdr:from>
      <xdr:col>43</xdr:col>
      <xdr:colOff>217181</xdr:colOff>
      <xdr:row>104</xdr:row>
      <xdr:rowOff>10499</xdr:rowOff>
    </xdr:from>
    <xdr:ext cx="1118961"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15567470" y="24083683"/>
          <a:ext cx="11189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（園路・広場など）</a:t>
          </a:r>
        </a:p>
      </xdr:txBody>
    </xdr:sp>
    <xdr:clientData/>
  </xdr:oneCellAnchor>
  <xdr:oneCellAnchor>
    <xdr:from>
      <xdr:col>43</xdr:col>
      <xdr:colOff>217181</xdr:colOff>
      <xdr:row>105</xdr:row>
      <xdr:rowOff>84278</xdr:rowOff>
    </xdr:from>
    <xdr:ext cx="1631922"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15567470" y="24388067"/>
          <a:ext cx="16319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（花壇・噴水・池・彫像など）</a:t>
          </a:r>
        </a:p>
      </xdr:txBody>
    </xdr:sp>
    <xdr:clientData/>
  </xdr:oneCellAnchor>
  <xdr:oneCellAnchor>
    <xdr:from>
      <xdr:col>43</xdr:col>
      <xdr:colOff>217181</xdr:colOff>
      <xdr:row>106</xdr:row>
      <xdr:rowOff>147475</xdr:rowOff>
    </xdr:from>
    <xdr:ext cx="2059731" cy="259045"/>
    <xdr:sp macro="" textlink="">
      <xdr:nvSpPr>
        <xdr:cNvPr id="235" name="テキスト ボックス 234">
          <a:extLst>
            <a:ext uri="{FF2B5EF4-FFF2-40B4-BE49-F238E27FC236}">
              <a16:creationId xmlns:a16="http://schemas.microsoft.com/office/drawing/2014/main" id="{00000000-0008-0000-0D00-0000EB000000}"/>
            </a:ext>
          </a:extLst>
        </xdr:cNvPr>
        <xdr:cNvSpPr txBox="1"/>
      </xdr:nvSpPr>
      <xdr:spPr>
        <a:xfrm>
          <a:off x="15567470" y="24681870"/>
          <a:ext cx="2059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（休憩所・ベンチ・ピクニック場など）</a:t>
          </a:r>
        </a:p>
      </xdr:txBody>
    </xdr:sp>
    <xdr:clientData/>
  </xdr:oneCellAnchor>
  <xdr:oneCellAnchor>
    <xdr:from>
      <xdr:col>43</xdr:col>
      <xdr:colOff>217181</xdr:colOff>
      <xdr:row>107</xdr:row>
      <xdr:rowOff>189507</xdr:rowOff>
    </xdr:from>
    <xdr:ext cx="2535181" cy="259045"/>
    <xdr:sp macro="" textlink="">
      <xdr:nvSpPr>
        <xdr:cNvPr id="236" name="テキスト ボックス 235">
          <a:extLst>
            <a:ext uri="{FF2B5EF4-FFF2-40B4-BE49-F238E27FC236}">
              <a16:creationId xmlns:a16="http://schemas.microsoft.com/office/drawing/2014/main" id="{00000000-0008-0000-0D00-0000EC000000}"/>
            </a:ext>
          </a:extLst>
        </xdr:cNvPr>
        <xdr:cNvSpPr txBox="1"/>
      </xdr:nvSpPr>
      <xdr:spPr>
        <a:xfrm>
          <a:off x="15567470" y="24954507"/>
          <a:ext cx="25351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（すべり台・鉄棒・砂場・スプリング遊具など）</a:t>
          </a:r>
        </a:p>
      </xdr:txBody>
    </xdr:sp>
    <xdr:clientData/>
  </xdr:oneCellAnchor>
  <xdr:oneCellAnchor>
    <xdr:from>
      <xdr:col>43</xdr:col>
      <xdr:colOff>217181</xdr:colOff>
      <xdr:row>109</xdr:row>
      <xdr:rowOff>9287</xdr:rowOff>
    </xdr:from>
    <xdr:ext cx="2330766" cy="259045"/>
    <xdr:sp macro="" textlink="">
      <xdr:nvSpPr>
        <xdr:cNvPr id="237" name="テキスト ボックス 236">
          <a:extLst>
            <a:ext uri="{FF2B5EF4-FFF2-40B4-BE49-F238E27FC236}">
              <a16:creationId xmlns:a16="http://schemas.microsoft.com/office/drawing/2014/main" id="{00000000-0008-0000-0D00-0000ED000000}"/>
            </a:ext>
          </a:extLst>
        </xdr:cNvPr>
        <xdr:cNvSpPr txBox="1"/>
      </xdr:nvSpPr>
      <xdr:spPr>
        <a:xfrm>
          <a:off x="15567470" y="25235498"/>
          <a:ext cx="23307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（野球場・テニスコート・水泳プールなど）</a:t>
          </a:r>
        </a:p>
      </xdr:txBody>
    </xdr:sp>
    <xdr:clientData/>
  </xdr:oneCellAnchor>
  <xdr:oneCellAnchor>
    <xdr:from>
      <xdr:col>43</xdr:col>
      <xdr:colOff>217181</xdr:colOff>
      <xdr:row>110</xdr:row>
      <xdr:rowOff>83068</xdr:rowOff>
    </xdr:from>
    <xdr:ext cx="2080762" cy="259045"/>
    <xdr:sp macro="" textlink="">
      <xdr:nvSpPr>
        <xdr:cNvPr id="238" name="テキスト ボックス 237">
          <a:extLst>
            <a:ext uri="{FF2B5EF4-FFF2-40B4-BE49-F238E27FC236}">
              <a16:creationId xmlns:a16="http://schemas.microsoft.com/office/drawing/2014/main" id="{00000000-0008-0000-0D00-0000EE000000}"/>
            </a:ext>
          </a:extLst>
        </xdr:cNvPr>
        <xdr:cNvSpPr txBox="1"/>
      </xdr:nvSpPr>
      <xdr:spPr>
        <a:xfrm>
          <a:off x="15567470" y="25539884"/>
          <a:ext cx="208076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（植物園・動物園・野外音楽堂など）</a:t>
          </a:r>
        </a:p>
      </xdr:txBody>
    </xdr:sp>
    <xdr:clientData/>
  </xdr:oneCellAnchor>
  <xdr:oneCellAnchor>
    <xdr:from>
      <xdr:col>43</xdr:col>
      <xdr:colOff>217181</xdr:colOff>
      <xdr:row>111</xdr:row>
      <xdr:rowOff>114516</xdr:rowOff>
    </xdr:from>
    <xdr:ext cx="1696042" cy="259045"/>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15567470" y="25801937"/>
          <a:ext cx="16960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（便所・水飲場・時計台など）</a:t>
          </a:r>
        </a:p>
      </xdr:txBody>
    </xdr:sp>
    <xdr:clientData/>
  </xdr:oneCellAnchor>
  <xdr:oneCellAnchor>
    <xdr:from>
      <xdr:col>43</xdr:col>
      <xdr:colOff>217181</xdr:colOff>
      <xdr:row>112</xdr:row>
      <xdr:rowOff>177715</xdr:rowOff>
    </xdr:from>
    <xdr:ext cx="1824282" cy="259045"/>
    <xdr:sp macro="" textlink="">
      <xdr:nvSpPr>
        <xdr:cNvPr id="240" name="テキスト ボックス 239">
          <a:extLst>
            <a:ext uri="{FF2B5EF4-FFF2-40B4-BE49-F238E27FC236}">
              <a16:creationId xmlns:a16="http://schemas.microsoft.com/office/drawing/2014/main" id="{00000000-0008-0000-0D00-0000F0000000}"/>
            </a:ext>
          </a:extLst>
        </xdr:cNvPr>
        <xdr:cNvSpPr txBox="1"/>
      </xdr:nvSpPr>
      <xdr:spPr>
        <a:xfrm>
          <a:off x="15567470" y="26095741"/>
          <a:ext cx="18242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（照明施設・外柵・園名板など）</a:t>
          </a:r>
        </a:p>
      </xdr:txBody>
    </xdr:sp>
    <xdr:clientData/>
  </xdr:oneCellAnchor>
  <xdr:oneCellAnchor>
    <xdr:from>
      <xdr:col>43</xdr:col>
      <xdr:colOff>217181</xdr:colOff>
      <xdr:row>114</xdr:row>
      <xdr:rowOff>12615</xdr:rowOff>
    </xdr:from>
    <xdr:ext cx="926600"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15567470" y="26391852"/>
          <a:ext cx="92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00"/>
            <a:t>（展望台など）</a:t>
          </a:r>
        </a:p>
      </xdr:txBody>
    </xdr:sp>
    <xdr:clientData/>
  </xdr:oneCellAnchor>
  <xdr:twoCellAnchor>
    <xdr:from>
      <xdr:col>8</xdr:col>
      <xdr:colOff>135467</xdr:colOff>
      <xdr:row>68</xdr:row>
      <xdr:rowOff>41274</xdr:rowOff>
    </xdr:from>
    <xdr:to>
      <xdr:col>14</xdr:col>
      <xdr:colOff>32935</xdr:colOff>
      <xdr:row>70</xdr:row>
      <xdr:rowOff>63500</xdr:rowOff>
    </xdr:to>
    <xdr:sp macro="" textlink="">
      <xdr:nvSpPr>
        <xdr:cNvPr id="248" name="四角形吹き出し 247">
          <a:extLst>
            <a:ext uri="{FF2B5EF4-FFF2-40B4-BE49-F238E27FC236}">
              <a16:creationId xmlns:a16="http://schemas.microsoft.com/office/drawing/2014/main" id="{00000000-0008-0000-0D00-0000F8000000}"/>
            </a:ext>
          </a:extLst>
        </xdr:cNvPr>
        <xdr:cNvSpPr/>
      </xdr:nvSpPr>
      <xdr:spPr>
        <a:xfrm>
          <a:off x="1310217" y="15969191"/>
          <a:ext cx="2246968" cy="487892"/>
        </a:xfrm>
        <a:prstGeom prst="wedgeRectCallout">
          <a:avLst>
            <a:gd name="adj1" fmla="val -20751"/>
            <a:gd name="adj2" fmla="val -154031"/>
          </a:avLst>
        </a:prstGeom>
        <a:solidFill>
          <a:schemeClr val="accent6">
            <a:lumMod val="60000"/>
            <a:lumOff val="40000"/>
          </a:schemeClr>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樹木（低木、中木等）は「植栽一覧」に記載してください。</a:t>
          </a:r>
          <a:endParaRPr kumimoji="1" lang="en-US" altLang="ja-JP" sz="1100"/>
        </a:p>
        <a:p>
          <a:pPr algn="l"/>
          <a:endParaRPr kumimoji="1" lang="ja-JP" altLang="en-US" sz="1100"/>
        </a:p>
      </xdr:txBody>
    </xdr:sp>
    <xdr:clientData/>
  </xdr:twoCellAnchor>
  <xdr:oneCellAnchor>
    <xdr:from>
      <xdr:col>32</xdr:col>
      <xdr:colOff>371475</xdr:colOff>
      <xdr:row>369</xdr:row>
      <xdr:rowOff>66675</xdr:rowOff>
    </xdr:from>
    <xdr:ext cx="1804147" cy="507940"/>
    <xdr:sp macro="" textlink="">
      <xdr:nvSpPr>
        <xdr:cNvPr id="251" name="角丸四角形吹き出し 250">
          <a:extLst>
            <a:ext uri="{FF2B5EF4-FFF2-40B4-BE49-F238E27FC236}">
              <a16:creationId xmlns:a16="http://schemas.microsoft.com/office/drawing/2014/main" id="{00000000-0008-0000-0D00-0000FB000000}"/>
            </a:ext>
          </a:extLst>
        </xdr:cNvPr>
        <xdr:cNvSpPr/>
      </xdr:nvSpPr>
      <xdr:spPr>
        <a:xfrm>
          <a:off x="12868275" y="84515325"/>
          <a:ext cx="1804147" cy="507940"/>
        </a:xfrm>
        <a:prstGeom prst="wedgeRoundRectCallout">
          <a:avLst>
            <a:gd name="adj1" fmla="val -7124"/>
            <a:gd name="adj2" fmla="val -223430"/>
            <a:gd name="adj3" fmla="val 16667"/>
          </a:avLst>
        </a:prstGeom>
        <a:solidFill>
          <a:schemeClr val="accent6">
            <a:lumMod val="60000"/>
            <a:lumOff val="40000"/>
          </a:schemeClr>
        </a:solidFill>
        <a:ln>
          <a:solidFill>
            <a:schemeClr val="accent6">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地下埋設物は工事写真のみで構いません</a:t>
          </a:r>
        </a:p>
      </xdr:txBody>
    </xdr:sp>
    <xdr:clientData/>
  </xdr:oneCellAnchor>
  <xdr:oneCellAnchor>
    <xdr:from>
      <xdr:col>23</xdr:col>
      <xdr:colOff>105835</xdr:colOff>
      <xdr:row>11</xdr:row>
      <xdr:rowOff>10583</xdr:rowOff>
    </xdr:from>
    <xdr:ext cx="2201334" cy="2831929"/>
    <xdr:sp macro="" textlink="">
      <xdr:nvSpPr>
        <xdr:cNvPr id="254" name="正方形/長方形 253">
          <a:extLst>
            <a:ext uri="{FF2B5EF4-FFF2-40B4-BE49-F238E27FC236}">
              <a16:creationId xmlns:a16="http://schemas.microsoft.com/office/drawing/2014/main" id="{00000000-0008-0000-0D00-0000FE000000}"/>
            </a:ext>
          </a:extLst>
        </xdr:cNvPr>
        <xdr:cNvSpPr/>
      </xdr:nvSpPr>
      <xdr:spPr>
        <a:xfrm>
          <a:off x="7135285" y="2620433"/>
          <a:ext cx="2201334" cy="2831929"/>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100"/>
            <a:t>・このシートは「公園施設入力シート」です。</a:t>
          </a:r>
          <a:endParaRPr kumimoji="1" lang="en-US" altLang="ja-JP" sz="1100"/>
        </a:p>
        <a:p>
          <a:pPr algn="l"/>
          <a:r>
            <a:rPr kumimoji="1" lang="ja-JP" altLang="en-US" sz="1100"/>
            <a:t>・赤字の記入例に従って入力をお願いします。</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・調書には「名称」のみ印刷されますので、</a:t>
          </a:r>
          <a:r>
            <a:rPr kumimoji="1" lang="ja-JP" altLang="ja-JP" sz="1100">
              <a:solidFill>
                <a:schemeClr val="dk1"/>
              </a:solidFill>
              <a:effectLst/>
              <a:latin typeface="+mn-lt"/>
              <a:ea typeface="+mn-ea"/>
              <a:cs typeface="+mn-cs"/>
            </a:rPr>
            <a:t>どんな施設か分かるような名称としてください。</a:t>
          </a:r>
          <a:endParaRPr kumimoji="1" lang="en-US" altLang="ja-JP" sz="1100"/>
        </a:p>
        <a:p>
          <a:pPr algn="l"/>
          <a:r>
            <a:rPr kumimoji="1" lang="ja-JP" altLang="en-US" sz="1100"/>
            <a:t>・写真名は、別途提出する写真データのファイル名と一致させてください。</a:t>
          </a:r>
          <a:endParaRPr kumimoji="1" lang="en-US" altLang="ja-JP" sz="1100"/>
        </a:p>
        <a:p>
          <a:pPr algn="l"/>
          <a:r>
            <a:rPr kumimoji="1" lang="ja-JP" altLang="en-US" sz="1100"/>
            <a:t>・また、写真の大きさは</a:t>
          </a:r>
          <a:r>
            <a:rPr kumimoji="1" lang="en-US" altLang="ja-JP" sz="1100"/>
            <a:t>500KB</a:t>
          </a:r>
          <a:r>
            <a:rPr kumimoji="1" lang="ja-JP" altLang="en-US" sz="1100"/>
            <a:t>未満とし、名称の始めに日付を例の通りつけてください。</a:t>
          </a:r>
          <a:endParaRPr kumimoji="1" lang="en-US" altLang="ja-JP" sz="1100"/>
        </a:p>
        <a:p>
          <a:pPr algn="l"/>
          <a:r>
            <a:rPr kumimoji="1" lang="ja-JP" altLang="en-US" sz="1100"/>
            <a:t>漏れの無いようにご記入ください。</a:t>
          </a:r>
          <a:endParaRPr kumimoji="1" lang="en-US" altLang="ja-JP" sz="1100"/>
        </a:p>
        <a:p>
          <a:pPr algn="l"/>
          <a:endParaRPr kumimoji="1" lang="ja-JP" altLang="en-US" sz="1100"/>
        </a:p>
      </xdr:txBody>
    </xdr:sp>
    <xdr:clientData/>
  </xdr:oneCellAnchor>
  <xdr:oneCellAnchor>
    <xdr:from>
      <xdr:col>41</xdr:col>
      <xdr:colOff>31750</xdr:colOff>
      <xdr:row>0</xdr:row>
      <xdr:rowOff>52915</xdr:rowOff>
    </xdr:from>
    <xdr:ext cx="3788834" cy="476250"/>
    <xdr:sp macro="" textlink="">
      <xdr:nvSpPr>
        <xdr:cNvPr id="242" name="正方形/長方形 241">
          <a:extLst>
            <a:ext uri="{FF2B5EF4-FFF2-40B4-BE49-F238E27FC236}">
              <a16:creationId xmlns:a16="http://schemas.microsoft.com/office/drawing/2014/main" id="{00000000-0008-0000-0D00-0000F2000000}"/>
            </a:ext>
          </a:extLst>
        </xdr:cNvPr>
        <xdr:cNvSpPr/>
      </xdr:nvSpPr>
      <xdr:spPr>
        <a:xfrm>
          <a:off x="13843000" y="52915"/>
          <a:ext cx="3788834" cy="476250"/>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1100">
              <a:solidFill>
                <a:sysClr val="windowText" lastClr="000000"/>
              </a:solidFill>
            </a:rPr>
            <a:t>行の挿入削除、列の挿入削除はできません。入力欄が足りない場合は、担当職員の指示を受けてください。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199643</xdr:colOff>
      <xdr:row>11</xdr:row>
      <xdr:rowOff>87414</xdr:rowOff>
    </xdr:from>
    <xdr:ext cx="2476501" cy="1915011"/>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17186" y="2638457"/>
          <a:ext cx="2476501" cy="1915011"/>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このシートは「植栽入力シート」です。</a:t>
          </a:r>
          <a:endParaRPr kumimoji="1" lang="en-US" altLang="ja-JP" sz="1100"/>
        </a:p>
        <a:p>
          <a:pPr algn="l"/>
          <a:r>
            <a:rPr kumimoji="1" lang="ja-JP" altLang="en-US" sz="1100"/>
            <a:t>赤字の記入例に従って入力をお願いします。</a:t>
          </a:r>
          <a:endParaRPr kumimoji="1" lang="en-US" altLang="ja-JP" sz="1100"/>
        </a:p>
        <a:p>
          <a:pPr algn="l"/>
          <a:r>
            <a:rPr kumimoji="1" lang="ja-JP" altLang="en-US" sz="1100"/>
            <a:t>写真名は、別途提出する写真データのファイル名と一致させてください。</a:t>
          </a:r>
          <a:endParaRPr kumimoji="1" lang="en-US" altLang="ja-JP" sz="1100"/>
        </a:p>
        <a:p>
          <a:pPr algn="l"/>
          <a:r>
            <a:rPr kumimoji="1" lang="ja-JP" altLang="en-US" sz="1100"/>
            <a:t>また、写真の大きさは</a:t>
          </a:r>
          <a:r>
            <a:rPr kumimoji="1" lang="en-US" altLang="ja-JP" sz="1100"/>
            <a:t>500KB</a:t>
          </a:r>
          <a:r>
            <a:rPr kumimoji="1" lang="ja-JP" altLang="en-US" sz="1100"/>
            <a:t>未満とし、名称の始めに日付を例の通りつけてください。</a:t>
          </a:r>
          <a:endParaRPr kumimoji="1" lang="en-US" altLang="ja-JP" sz="1100"/>
        </a:p>
        <a:p>
          <a:pPr algn="l"/>
          <a:r>
            <a:rPr kumimoji="1" lang="ja-JP" altLang="en-US" sz="1100"/>
            <a:t>漏れの無いようにご記入ください。</a:t>
          </a:r>
          <a:endParaRPr kumimoji="1" lang="en-US" altLang="ja-JP" sz="1100"/>
        </a:p>
        <a:p>
          <a:pPr algn="l"/>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206189</xdr:colOff>
      <xdr:row>12</xdr:row>
      <xdr:rowOff>256055</xdr:rowOff>
    </xdr:from>
    <xdr:ext cx="2875429" cy="459100"/>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206189" y="4693584"/>
          <a:ext cx="2875429" cy="459100"/>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100"/>
            <a:t>・すべての境界点の写真を添付してください。</a:t>
          </a:r>
          <a:endParaRPr kumimoji="1" lang="en-US" altLang="ja-JP" sz="1100"/>
        </a:p>
        <a:p>
          <a:pPr algn="l"/>
          <a:r>
            <a:rPr kumimoji="1" lang="ja-JP" altLang="en-US" sz="1100"/>
            <a:t>・実際の点名に修正して作成してください。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168086</xdr:colOff>
      <xdr:row>25</xdr:row>
      <xdr:rowOff>134471</xdr:rowOff>
    </xdr:from>
    <xdr:ext cx="2431677" cy="459100"/>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2924733" y="9379324"/>
          <a:ext cx="2431677" cy="459100"/>
        </a:xfrm>
        <a:prstGeom prst="rect">
          <a:avLst/>
        </a:prstGeom>
        <a:solidFill>
          <a:schemeClr val="accent6">
            <a:lumMod val="60000"/>
            <a:lumOff val="40000"/>
          </a:schemeClr>
        </a:solidFill>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lgn="l"/>
          <a:r>
            <a:rPr kumimoji="1" lang="ja-JP" altLang="en-US" sz="1100"/>
            <a:t>実際の施設名称（調書、平面図の名称）に修正して作成してください。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FF"/>
        </a:solidFill>
        <a:ln>
          <a:solidFill>
            <a:srgbClr val="FFC000"/>
          </a:solidFill>
        </a:ln>
      </a:spPr>
      <a:bodyPr vertOverflow="clip" horzOverflow="clip" rtlCol="0" anchor="t"/>
      <a:lstStyle>
        <a:defPPr algn="l">
          <a:defRPr kumimoji="1" sz="1000"/>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7"/>
  <sheetViews>
    <sheetView tabSelected="1" view="pageBreakPreview" zoomScaleNormal="100" zoomScaleSheetLayoutView="100" zoomScalePageLayoutView="75" workbookViewId="0">
      <selection activeCell="H9" sqref="H9"/>
    </sheetView>
  </sheetViews>
  <sheetFormatPr defaultRowHeight="20.25" customHeight="1" x14ac:dyDescent="0.15"/>
  <cols>
    <col min="1" max="1" width="9" style="3"/>
    <col min="2" max="16384" width="9" style="2"/>
  </cols>
  <sheetData>
    <row r="1" spans="1:9" ht="20.25" customHeight="1" x14ac:dyDescent="0.15">
      <c r="A1" s="17"/>
      <c r="B1" s="17"/>
      <c r="C1" s="17"/>
      <c r="D1" s="17"/>
      <c r="E1" s="17"/>
      <c r="F1" s="17"/>
      <c r="G1" s="17"/>
      <c r="H1" s="17"/>
      <c r="I1" s="17"/>
    </row>
    <row r="2" spans="1:9" ht="20.25" customHeight="1" x14ac:dyDescent="0.15">
      <c r="A2" s="17"/>
      <c r="B2" s="17"/>
      <c r="C2" s="17"/>
      <c r="D2" s="17"/>
      <c r="E2" s="17"/>
      <c r="F2" s="17"/>
      <c r="G2" s="17"/>
      <c r="H2" s="17"/>
      <c r="I2" s="17"/>
    </row>
    <row r="4" spans="1:9" ht="29.25" customHeight="1" x14ac:dyDescent="0.15"/>
    <row r="5" spans="1:9" ht="29.25" customHeight="1" x14ac:dyDescent="0.15"/>
    <row r="6" spans="1:9" ht="29.25" customHeight="1" x14ac:dyDescent="0.15">
      <c r="A6" s="325" t="s">
        <v>267</v>
      </c>
      <c r="B6" s="326"/>
      <c r="C6" s="326"/>
      <c r="D6" s="326"/>
      <c r="E6" s="326"/>
      <c r="F6" s="326"/>
      <c r="G6" s="326"/>
      <c r="H6" s="326"/>
      <c r="I6" s="327"/>
    </row>
    <row r="7" spans="1:9" ht="29.25" customHeight="1" x14ac:dyDescent="0.15">
      <c r="A7" s="328"/>
      <c r="B7" s="329"/>
      <c r="C7" s="329"/>
      <c r="D7" s="329"/>
      <c r="E7" s="329"/>
      <c r="F7" s="329"/>
      <c r="G7" s="329"/>
      <c r="H7" s="329"/>
      <c r="I7" s="330"/>
    </row>
    <row r="8" spans="1:9" ht="29.25" customHeight="1" x14ac:dyDescent="0.15"/>
    <row r="9" spans="1:9" ht="29.25" customHeight="1" x14ac:dyDescent="0.15"/>
    <row r="10" spans="1:9" ht="29.25" customHeight="1" x14ac:dyDescent="0.15"/>
    <row r="11" spans="1:9" ht="29.25" customHeight="1" x14ac:dyDescent="0.15"/>
    <row r="12" spans="1:9" ht="29.25" customHeight="1" x14ac:dyDescent="0.15">
      <c r="B12" s="332" t="s">
        <v>790</v>
      </c>
      <c r="C12" s="333"/>
      <c r="D12" s="333"/>
      <c r="E12" s="333"/>
      <c r="F12" s="333"/>
      <c r="G12" s="333"/>
      <c r="H12" s="334"/>
    </row>
    <row r="13" spans="1:9" ht="29.25" customHeight="1" x14ac:dyDescent="0.15">
      <c r="B13" s="335"/>
      <c r="C13" s="336"/>
      <c r="D13" s="336"/>
      <c r="E13" s="336"/>
      <c r="F13" s="336"/>
      <c r="G13" s="336"/>
      <c r="H13" s="337"/>
    </row>
    <row r="14" spans="1:9" ht="29.25" customHeight="1" x14ac:dyDescent="0.15">
      <c r="B14" s="335"/>
      <c r="C14" s="336"/>
      <c r="D14" s="336"/>
      <c r="E14" s="336"/>
      <c r="F14" s="336"/>
      <c r="G14" s="336"/>
      <c r="H14" s="337"/>
    </row>
    <row r="15" spans="1:9" ht="29.25" customHeight="1" x14ac:dyDescent="0.15">
      <c r="B15" s="335"/>
      <c r="C15" s="336"/>
      <c r="D15" s="336"/>
      <c r="E15" s="336"/>
      <c r="F15" s="336"/>
      <c r="G15" s="336"/>
      <c r="H15" s="337"/>
    </row>
    <row r="16" spans="1:9" ht="29.25" customHeight="1" x14ac:dyDescent="0.15">
      <c r="B16" s="335"/>
      <c r="C16" s="336"/>
      <c r="D16" s="336"/>
      <c r="E16" s="336"/>
      <c r="F16" s="336"/>
      <c r="G16" s="336"/>
      <c r="H16" s="337"/>
    </row>
    <row r="17" spans="1:9" ht="29.25" customHeight="1" x14ac:dyDescent="0.15">
      <c r="B17" s="335"/>
      <c r="C17" s="336"/>
      <c r="D17" s="336"/>
      <c r="E17" s="336"/>
      <c r="F17" s="336"/>
      <c r="G17" s="336"/>
      <c r="H17" s="337"/>
      <c r="I17" s="18"/>
    </row>
    <row r="18" spans="1:9" ht="29.25" customHeight="1" x14ac:dyDescent="0.15">
      <c r="B18" s="338"/>
      <c r="C18" s="339"/>
      <c r="D18" s="339"/>
      <c r="E18" s="339"/>
      <c r="F18" s="339"/>
      <c r="G18" s="339"/>
      <c r="H18" s="340"/>
    </row>
    <row r="19" spans="1:9" ht="29.25" customHeight="1" x14ac:dyDescent="0.15">
      <c r="G19" s="1"/>
    </row>
    <row r="20" spans="1:9" ht="29.25" customHeight="1" x14ac:dyDescent="0.15"/>
    <row r="21" spans="1:9" ht="29.25" customHeight="1" x14ac:dyDescent="0.15">
      <c r="G21" s="1"/>
    </row>
    <row r="22" spans="1:9" ht="29.25" customHeight="1" x14ac:dyDescent="0.15">
      <c r="G22" s="1"/>
    </row>
    <row r="23" spans="1:9" ht="29.25" customHeight="1" x14ac:dyDescent="0.15">
      <c r="B23" s="331" t="s">
        <v>266</v>
      </c>
      <c r="C23" s="331"/>
      <c r="D23" s="331"/>
      <c r="E23" s="331"/>
      <c r="F23" s="331"/>
      <c r="G23" s="331"/>
      <c r="H23" s="331"/>
    </row>
    <row r="24" spans="1:9" ht="29.25" customHeight="1" x14ac:dyDescent="0.15"/>
    <row r="25" spans="1:9" ht="29.25" customHeight="1" x14ac:dyDescent="0.15"/>
    <row r="26" spans="1:9" ht="29.25" customHeight="1" x14ac:dyDescent="0.15"/>
    <row r="27" spans="1:9" s="5" customFormat="1" ht="29.25" customHeight="1" x14ac:dyDescent="0.15">
      <c r="A27" s="4"/>
    </row>
  </sheetData>
  <mergeCells count="3">
    <mergeCell ref="A6:I7"/>
    <mergeCell ref="B23:H23"/>
    <mergeCell ref="B12:H18"/>
  </mergeCells>
  <phoneticPr fontId="45"/>
  <pageMargins left="0.98425196850393704" right="0.98425196850393704" top="0.98425196850393704" bottom="0.98425196850393704"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Y52"/>
  <sheetViews>
    <sheetView zoomScaleNormal="100" zoomScaleSheetLayoutView="100" workbookViewId="0">
      <selection activeCell="AI20" sqref="AI20:AN20"/>
    </sheetView>
  </sheetViews>
  <sheetFormatPr defaultRowHeight="13.5" x14ac:dyDescent="0.15"/>
  <cols>
    <col min="1" max="1" width="4.625" style="221" customWidth="1"/>
    <col min="2" max="2" width="4.25" style="25" hidden="1" customWidth="1"/>
    <col min="3" max="25" width="2.625" style="25" customWidth="1"/>
    <col min="26" max="26" width="1.25" style="25" customWidth="1"/>
    <col min="27" max="27" width="4.625" style="25" customWidth="1"/>
    <col min="28" max="28" width="2.625" style="25" hidden="1" customWidth="1"/>
    <col min="29" max="51" width="2.625" style="25" customWidth="1"/>
    <col min="52" max="52" width="1.25" style="25" customWidth="1"/>
    <col min="53" max="53" width="4.625" style="25" customWidth="1"/>
    <col min="54" max="54" width="2.625" style="25" hidden="1" customWidth="1"/>
    <col min="55" max="79" width="2.625" style="25" customWidth="1"/>
    <col min="80" max="16384" width="9" style="25"/>
  </cols>
  <sheetData>
    <row r="1" spans="1:77" ht="19.5" customHeight="1" x14ac:dyDescent="0.15">
      <c r="A1" s="698" t="s">
        <v>59</v>
      </c>
      <c r="B1" s="692"/>
      <c r="C1" s="695" t="s">
        <v>93</v>
      </c>
      <c r="D1" s="696"/>
      <c r="E1" s="696"/>
      <c r="F1" s="696"/>
      <c r="G1" s="696"/>
      <c r="H1" s="696"/>
      <c r="I1" s="696"/>
      <c r="J1" s="696"/>
      <c r="K1" s="696"/>
      <c r="L1" s="696"/>
      <c r="M1" s="696"/>
      <c r="N1" s="697"/>
      <c r="O1" s="691" t="s">
        <v>62</v>
      </c>
      <c r="P1" s="692"/>
      <c r="Q1" s="691" t="s">
        <v>78</v>
      </c>
      <c r="R1" s="700"/>
      <c r="S1" s="692"/>
      <c r="T1" s="687" t="s">
        <v>94</v>
      </c>
      <c r="U1" s="687"/>
      <c r="V1" s="687"/>
      <c r="W1" s="687"/>
      <c r="X1" s="687"/>
      <c r="Y1" s="688"/>
      <c r="Z1" s="23"/>
      <c r="AA1" s="698" t="s">
        <v>59</v>
      </c>
      <c r="AB1" s="692"/>
      <c r="AC1" s="695" t="s">
        <v>93</v>
      </c>
      <c r="AD1" s="696"/>
      <c r="AE1" s="696"/>
      <c r="AF1" s="696"/>
      <c r="AG1" s="696"/>
      <c r="AH1" s="696"/>
      <c r="AI1" s="696"/>
      <c r="AJ1" s="696"/>
      <c r="AK1" s="696"/>
      <c r="AL1" s="696"/>
      <c r="AM1" s="696"/>
      <c r="AN1" s="697"/>
      <c r="AO1" s="691" t="s">
        <v>62</v>
      </c>
      <c r="AP1" s="692"/>
      <c r="AQ1" s="691" t="s">
        <v>78</v>
      </c>
      <c r="AR1" s="700"/>
      <c r="AS1" s="692"/>
      <c r="AT1" s="687" t="s">
        <v>94</v>
      </c>
      <c r="AU1" s="687"/>
      <c r="AV1" s="687"/>
      <c r="AW1" s="687"/>
      <c r="AX1" s="687"/>
      <c r="AY1" s="688"/>
      <c r="AZ1" s="23"/>
      <c r="BA1" s="698" t="s">
        <v>59</v>
      </c>
      <c r="BB1" s="692"/>
      <c r="BC1" s="695" t="s">
        <v>93</v>
      </c>
      <c r="BD1" s="696"/>
      <c r="BE1" s="696"/>
      <c r="BF1" s="696"/>
      <c r="BG1" s="696"/>
      <c r="BH1" s="696"/>
      <c r="BI1" s="696"/>
      <c r="BJ1" s="696"/>
      <c r="BK1" s="696"/>
      <c r="BL1" s="696"/>
      <c r="BM1" s="696"/>
      <c r="BN1" s="697"/>
      <c r="BO1" s="691" t="s">
        <v>62</v>
      </c>
      <c r="BP1" s="692"/>
      <c r="BQ1" s="691" t="s">
        <v>78</v>
      </c>
      <c r="BR1" s="700"/>
      <c r="BS1" s="692"/>
      <c r="BT1" s="687" t="s">
        <v>94</v>
      </c>
      <c r="BU1" s="687"/>
      <c r="BV1" s="687"/>
      <c r="BW1" s="687"/>
      <c r="BX1" s="687"/>
      <c r="BY1" s="688"/>
    </row>
    <row r="2" spans="1:77" ht="19.5" customHeight="1" thickBot="1" x14ac:dyDescent="0.2">
      <c r="A2" s="702"/>
      <c r="B2" s="694"/>
      <c r="C2" s="689" t="s">
        <v>510</v>
      </c>
      <c r="D2" s="689"/>
      <c r="E2" s="689"/>
      <c r="F2" s="689"/>
      <c r="G2" s="689"/>
      <c r="H2" s="689"/>
      <c r="I2" s="689" t="s">
        <v>95</v>
      </c>
      <c r="J2" s="689"/>
      <c r="K2" s="689"/>
      <c r="L2" s="689"/>
      <c r="M2" s="689"/>
      <c r="N2" s="689"/>
      <c r="O2" s="693"/>
      <c r="P2" s="694"/>
      <c r="Q2" s="693"/>
      <c r="R2" s="701"/>
      <c r="S2" s="694"/>
      <c r="T2" s="689"/>
      <c r="U2" s="689"/>
      <c r="V2" s="689"/>
      <c r="W2" s="689"/>
      <c r="X2" s="689"/>
      <c r="Y2" s="690"/>
      <c r="Z2" s="23"/>
      <c r="AA2" s="699"/>
      <c r="AB2" s="694"/>
      <c r="AC2" s="689" t="s">
        <v>510</v>
      </c>
      <c r="AD2" s="689"/>
      <c r="AE2" s="689"/>
      <c r="AF2" s="689"/>
      <c r="AG2" s="689"/>
      <c r="AH2" s="689"/>
      <c r="AI2" s="689" t="s">
        <v>95</v>
      </c>
      <c r="AJ2" s="689"/>
      <c r="AK2" s="689"/>
      <c r="AL2" s="689"/>
      <c r="AM2" s="689"/>
      <c r="AN2" s="689"/>
      <c r="AO2" s="693"/>
      <c r="AP2" s="694"/>
      <c r="AQ2" s="693"/>
      <c r="AR2" s="701"/>
      <c r="AS2" s="694"/>
      <c r="AT2" s="689"/>
      <c r="AU2" s="689"/>
      <c r="AV2" s="689"/>
      <c r="AW2" s="689"/>
      <c r="AX2" s="689"/>
      <c r="AY2" s="690"/>
      <c r="AZ2" s="23"/>
      <c r="BA2" s="699"/>
      <c r="BB2" s="694"/>
      <c r="BC2" s="689" t="s">
        <v>510</v>
      </c>
      <c r="BD2" s="689"/>
      <c r="BE2" s="689"/>
      <c r="BF2" s="689"/>
      <c r="BG2" s="689"/>
      <c r="BH2" s="689"/>
      <c r="BI2" s="689" t="s">
        <v>95</v>
      </c>
      <c r="BJ2" s="689"/>
      <c r="BK2" s="689"/>
      <c r="BL2" s="689"/>
      <c r="BM2" s="689"/>
      <c r="BN2" s="689"/>
      <c r="BO2" s="693"/>
      <c r="BP2" s="694"/>
      <c r="BQ2" s="693"/>
      <c r="BR2" s="701"/>
      <c r="BS2" s="694"/>
      <c r="BT2" s="689"/>
      <c r="BU2" s="689"/>
      <c r="BV2" s="689"/>
      <c r="BW2" s="689"/>
      <c r="BX2" s="689"/>
      <c r="BY2" s="690"/>
    </row>
    <row r="3" spans="1:77" ht="15" customHeight="1" thickTop="1" x14ac:dyDescent="0.15">
      <c r="A3" s="226" t="str">
        <f>IF(ISERROR(VLOOKUP(B3,'施設調書(公園施設・ﾒｰｶｰ名) 入力用'!$B$8:$AN$452,6,FALSE)),"",(VLOOKUP(B3,'施設調書(公園施設・ﾒｰｶｰ名) 入力用'!$B$8:$AN$452,4,FALSE)))</f>
        <v>休養</v>
      </c>
      <c r="B3" s="227">
        <v>1</v>
      </c>
      <c r="C3" s="736" t="str">
        <f>IF(ISERROR(VLOOKUP(B3,'施設調書(公園施設・ﾒｰｶｰ名) 入力用'!$B$8:$AN$452,10,FALSE)),"",(VLOOKUP(B3,'施設調書(公園施設・ﾒｰｶｰ名) 入力用'!$B$8:$AN$452,10,FALSE)))</f>
        <v>かまどベンチ２</v>
      </c>
      <c r="D3" s="737"/>
      <c r="E3" s="737"/>
      <c r="F3" s="737"/>
      <c r="G3" s="737"/>
      <c r="H3" s="738"/>
      <c r="I3" s="727" t="str">
        <f>IF(ISERROR(VLOOKUP(B3,'施設調書(公園施設・ﾒｰｶｰ名) 入力用'!$B$8:$AN$452,14,FALSE)),"",VLOOKUP(B3,'施設調書(公園施設・ﾒｰｶｰ名) 入力用'!$B$8:$AN$452,14,FALSE)&amp;"")</f>
        <v>W=１８００</v>
      </c>
      <c r="J3" s="728"/>
      <c r="K3" s="728"/>
      <c r="L3" s="728"/>
      <c r="M3" s="728"/>
      <c r="N3" s="729"/>
      <c r="O3" s="727" t="str">
        <f>IF(ISERROR(VLOOKUP(B3,'施設調書(公園施設・ﾒｰｶｰ名) 入力用'!$B$8:$AN$452,18,FALSE)),"",VLOOKUP(B3,'施設調書(公園施設・ﾒｰｶｰ名) 入力用'!$B$8:$AN$452,18,FALSE)&amp;"")</f>
        <v>基</v>
      </c>
      <c r="P3" s="729"/>
      <c r="Q3" s="730" t="str">
        <f>IF(ISERROR(VLOOKUP(B3,'施設調書(公園施設・ﾒｰｶｰ名) 入力用'!$B$8:$AN$452,19,FALSE)),"",VLOOKUP(B3,'施設調書(公園施設・ﾒｰｶｰ名) 入力用'!$B$8:$AN$452,19,FALSE)&amp;"")</f>
        <v>1</v>
      </c>
      <c r="R3" s="731"/>
      <c r="S3" s="732"/>
      <c r="T3" s="733" t="str">
        <f>IF(ISERROR(VLOOKUP(B3,'施設調書(公園施設・ﾒｰｶｰ名) 入力用'!$B$8:$AN$452,20,FALSE)),"",(VLOOKUP(B3,'施設調書(公園施設・ﾒｰｶｰ名) 入力用'!$B$8:$AN$452,20,FALSE))&amp;"")</f>
        <v/>
      </c>
      <c r="U3" s="734"/>
      <c r="V3" s="734"/>
      <c r="W3" s="734"/>
      <c r="X3" s="734"/>
      <c r="Y3" s="735"/>
      <c r="Z3" s="222"/>
      <c r="AA3" s="223" t="str">
        <f>IF(ISERROR(VLOOKUP(AB3,'施設調書(公園施設・ﾒｰｶｰ名) 入力用'!$B$8:$AN$452,6,FALSE)),"",(VLOOKUP(AB3,'施設調書(公園施設・ﾒｰｶｰ名) 入力用'!$B$8:$AN$452,4,FALSE)))</f>
        <v/>
      </c>
      <c r="AB3" s="227">
        <v>51</v>
      </c>
      <c r="AC3" s="724" t="str">
        <f>IF(ISERROR(VLOOKUP(AB3,'施設調書(公園施設・ﾒｰｶｰ名) 入力用'!$B$53:$AN$452,10,FALSE)),"",(VLOOKUP(AB3,'施設調書(公園施設・ﾒｰｶｰ名) 入力用'!$B$53:$AN$452,10,FALSE)))</f>
        <v/>
      </c>
      <c r="AD3" s="725"/>
      <c r="AE3" s="725"/>
      <c r="AF3" s="725"/>
      <c r="AG3" s="725"/>
      <c r="AH3" s="726"/>
      <c r="AI3" s="727" t="str">
        <f>IF(ISERROR(VLOOKUP(AB3,'施設調書(公園施設・ﾒｰｶｰ名) 入力用'!$B$53:$AN$452,14,FALSE)),"",VLOOKUP(AB3,'施設調書(公園施設・ﾒｰｶｰ名) 入力用'!$B$53:$AN$452,14,FALSE)&amp;"")</f>
        <v/>
      </c>
      <c r="AJ3" s="728"/>
      <c r="AK3" s="728"/>
      <c r="AL3" s="728"/>
      <c r="AM3" s="728"/>
      <c r="AN3" s="729"/>
      <c r="AO3" s="727" t="str">
        <f>IF(ISERROR(VLOOKUP(AB3,'施設調書(公園施設・ﾒｰｶｰ名) 入力用'!$B$8:$AN$452,18,FALSE)),"",VLOOKUP(AB3,'施設調書(公園施設・ﾒｰｶｰ名) 入力用'!$B$8:$AN$452,18,FALSE)&amp;"")</f>
        <v/>
      </c>
      <c r="AP3" s="729"/>
      <c r="AQ3" s="730" t="str">
        <f>IF(ISERROR(VLOOKUP(AB3,'施設調書(公園施設・ﾒｰｶｰ名) 入力用'!$B$8:$AN$452,19,FALSE)),"",VLOOKUP(AB3,'施設調書(公園施設・ﾒｰｶｰ名) 入力用'!$B$8:$AN$452,19,FALSE)&amp;"")</f>
        <v/>
      </c>
      <c r="AR3" s="731"/>
      <c r="AS3" s="732"/>
      <c r="AT3" s="703" t="str">
        <f>IF(ISERROR(VLOOKUP(AB3,'施設調書(公園施設・ﾒｰｶｰ名) 入力用'!$B$8:$AN$452,20,FALSE)),"",(VLOOKUP(AB3,'施設調書(公園施設・ﾒｰｶｰ名) 入力用'!$B$8:$AN$452,20,FALSE))&amp;"")</f>
        <v/>
      </c>
      <c r="AU3" s="704"/>
      <c r="AV3" s="704"/>
      <c r="AW3" s="704"/>
      <c r="AX3" s="704"/>
      <c r="AY3" s="705"/>
      <c r="AZ3" s="24"/>
      <c r="BA3" s="223" t="str">
        <f>IF(ISERROR(VLOOKUP(BB3,'施設調書(公園施設・ﾒｰｶｰ名) 入力用'!$B$8:$AN$452,6,FALSE)),"",(VLOOKUP(BB3,'施設調書(公園施設・ﾒｰｶｰ名) 入力用'!$B$8:$AN$452,4,FALSE)))</f>
        <v/>
      </c>
      <c r="BB3" s="227">
        <v>101</v>
      </c>
      <c r="BC3" s="724" t="str">
        <f>IF(ISERROR(VLOOKUP(BB3,'施設調書(公園施設・ﾒｰｶｰ名) 入力用'!$B$8:$AN$452,10,FALSE)),"",(VLOOKUP(BB3,'施設調書(公園施設・ﾒｰｶｰ名) 入力用'!$B$8:$AN$452,10,FALSE)))</f>
        <v/>
      </c>
      <c r="BD3" s="725"/>
      <c r="BE3" s="725"/>
      <c r="BF3" s="725"/>
      <c r="BG3" s="725"/>
      <c r="BH3" s="726"/>
      <c r="BI3" s="727" t="str">
        <f>IF(ISERROR(VLOOKUP(BB3,'施設調書(公園施設・ﾒｰｶｰ名) 入力用'!$B$8:$AN$452,14,FALSE)),"",VLOOKUP(BB3,'施設調書(公園施設・ﾒｰｶｰ名) 入力用'!$B$8:$AN$452,14,FALSE)&amp;"")</f>
        <v/>
      </c>
      <c r="BJ3" s="728"/>
      <c r="BK3" s="728"/>
      <c r="BL3" s="728"/>
      <c r="BM3" s="728"/>
      <c r="BN3" s="729"/>
      <c r="BO3" s="727" t="str">
        <f>IF(ISERROR(VLOOKUP(BB3,'施設調書(公園施設・ﾒｰｶｰ名) 入力用'!$B$8:$AN$452,18,FALSE)),"",VLOOKUP(BB3,'施設調書(公園施設・ﾒｰｶｰ名) 入力用'!$B$8:$AN$452,18,FALSE)&amp;"")</f>
        <v/>
      </c>
      <c r="BP3" s="729"/>
      <c r="BQ3" s="730" t="str">
        <f>IF(ISERROR(VLOOKUP(BB3,'施設調書(公園施設・ﾒｰｶｰ名) 入力用'!$B$8:$AN$452,19,FALSE)),"",VLOOKUP(BB3,'施設調書(公園施設・ﾒｰｶｰ名) 入力用'!$B$8:$AN$452,19,FALSE)&amp;"")</f>
        <v/>
      </c>
      <c r="BR3" s="731"/>
      <c r="BS3" s="732"/>
      <c r="BT3" s="703" t="str">
        <f>IF(ISERROR(VLOOKUP(BB3,'施設調書(公園施設・ﾒｰｶｰ名) 入力用'!$B$8:$AN$452,20,FALSE)),"",(VLOOKUP(BB3,'施設調書(公園施設・ﾒｰｶｰ名) 入力用'!$B$8:$AN$452,20,FALSE))&amp;"")</f>
        <v/>
      </c>
      <c r="BU3" s="704"/>
      <c r="BV3" s="704"/>
      <c r="BW3" s="704"/>
      <c r="BX3" s="704"/>
      <c r="BY3" s="705"/>
    </row>
    <row r="4" spans="1:77" ht="15" customHeight="1" x14ac:dyDescent="0.15">
      <c r="A4" s="228" t="str">
        <f>IF(ISERROR(VLOOKUP(B4,'施設調書(公園施設・ﾒｰｶｰ名) 入力用'!$B$8:$AN$452,6,FALSE)),"",(VLOOKUP(B4,'施設調書(公園施設・ﾒｰｶｰ名) 入力用'!$B$8:$AN$452,4,FALSE)))</f>
        <v/>
      </c>
      <c r="B4" s="229">
        <v>2</v>
      </c>
      <c r="C4" s="706" t="str">
        <f>IF(ISERROR(VLOOKUP(B4,'施設調書(公園施設・ﾒｰｶｰ名) 入力用'!$B$8:$AN$452,10,FALSE)),"",(VLOOKUP(B4,'施設調書(公園施設・ﾒｰｶｰ名) 入力用'!$B$8:$AN$452,10,FALSE)))</f>
        <v/>
      </c>
      <c r="D4" s="707"/>
      <c r="E4" s="707"/>
      <c r="F4" s="707"/>
      <c r="G4" s="707"/>
      <c r="H4" s="708"/>
      <c r="I4" s="709" t="str">
        <f>IF(ISERROR(VLOOKUP(B4,'施設調書(公園施設・ﾒｰｶｰ名) 入力用'!$B$8:$AN$452,14,FALSE)),"",VLOOKUP(B4,'施設調書(公園施設・ﾒｰｶｰ名) 入力用'!$B$8:$AN$452,14,FALSE)&amp;"")</f>
        <v/>
      </c>
      <c r="J4" s="710"/>
      <c r="K4" s="710"/>
      <c r="L4" s="710"/>
      <c r="M4" s="710"/>
      <c r="N4" s="711"/>
      <c r="O4" s="709" t="str">
        <f>IF(ISERROR(VLOOKUP(B4,'施設調書(公園施設・ﾒｰｶｰ名) 入力用'!$B$8:$AN$452,18,FALSE)),"",VLOOKUP(B4,'施設調書(公園施設・ﾒｰｶｰ名) 入力用'!$B$8:$AN$452,18,FALSE)&amp;"")</f>
        <v/>
      </c>
      <c r="P4" s="711"/>
      <c r="Q4" s="712" t="str">
        <f>IF(ISERROR(VLOOKUP(B4,'施設調書(公園施設・ﾒｰｶｰ名) 入力用'!$B$8:$AN$452,19,FALSE)),"",VLOOKUP(B4,'施設調書(公園施設・ﾒｰｶｰ名) 入力用'!$B$8:$AN$452,19,FALSE)&amp;"")</f>
        <v/>
      </c>
      <c r="R4" s="713"/>
      <c r="S4" s="714"/>
      <c r="T4" s="715" t="str">
        <f>IF(ISERROR(VLOOKUP(B4,'施設調書(公園施設・ﾒｰｶｰ名) 入力用'!$B$8:$AN$452,20,FALSE)),"",(VLOOKUP(B4,'施設調書(公園施設・ﾒｰｶｰ名) 入力用'!$B$8:$AN$452,20,FALSE))&amp;"")</f>
        <v/>
      </c>
      <c r="U4" s="716"/>
      <c r="V4" s="716"/>
      <c r="W4" s="716"/>
      <c r="X4" s="716"/>
      <c r="Y4" s="717"/>
      <c r="Z4" s="222"/>
      <c r="AA4" s="224" t="str">
        <f>IF(ISERROR(VLOOKUP(AB4,'施設調書(公園施設・ﾒｰｶｰ名) 入力用'!$B$8:$AN$452,6,FALSE)),"",(VLOOKUP(AB4,'施設調書(公園施設・ﾒｰｶｰ名) 入力用'!$B$8:$AN$452,4,FALSE)))</f>
        <v/>
      </c>
      <c r="AB4" s="229">
        <v>52</v>
      </c>
      <c r="AC4" s="721" t="str">
        <f>IF(ISERROR(VLOOKUP(AB4,'施設調書(公園施設・ﾒｰｶｰ名) 入力用'!$B$53:$AN$452,10,FALSE)),"",(VLOOKUP(AB4,'施設調書(公園施設・ﾒｰｶｰ名) 入力用'!$B$53:$AN$452,10,FALSE)))</f>
        <v/>
      </c>
      <c r="AD4" s="722"/>
      <c r="AE4" s="722"/>
      <c r="AF4" s="722"/>
      <c r="AG4" s="722"/>
      <c r="AH4" s="723"/>
      <c r="AI4" s="709" t="str">
        <f>IF(ISERROR(VLOOKUP(AB4,'施設調書(公園施設・ﾒｰｶｰ名) 入力用'!$B$53:$AN$452,14,FALSE)),"",VLOOKUP(AB4,'施設調書(公園施設・ﾒｰｶｰ名) 入力用'!$B$53:$AN$452,14,FALSE)&amp;"")</f>
        <v/>
      </c>
      <c r="AJ4" s="710"/>
      <c r="AK4" s="710"/>
      <c r="AL4" s="710"/>
      <c r="AM4" s="710"/>
      <c r="AN4" s="711"/>
      <c r="AO4" s="709" t="str">
        <f>IF(ISERROR(VLOOKUP(AB4,'施設調書(公園施設・ﾒｰｶｰ名) 入力用'!$B$8:$AN$452,18,FALSE)),"",VLOOKUP(AB4,'施設調書(公園施設・ﾒｰｶｰ名) 入力用'!$B$8:$AN$452,18,FALSE)&amp;"")</f>
        <v/>
      </c>
      <c r="AP4" s="711"/>
      <c r="AQ4" s="712" t="str">
        <f>IF(ISERROR(VLOOKUP(AB4,'施設調書(公園施設・ﾒｰｶｰ名) 入力用'!$B$8:$AN$452,19,FALSE)),"",VLOOKUP(AB4,'施設調書(公園施設・ﾒｰｶｰ名) 入力用'!$B$8:$AN$452,19,FALSE)&amp;"")</f>
        <v/>
      </c>
      <c r="AR4" s="713"/>
      <c r="AS4" s="714"/>
      <c r="AT4" s="718" t="str">
        <f>IF(ISERROR(VLOOKUP(AB4,'施設調書(公園施設・ﾒｰｶｰ名) 入力用'!$B$8:$AN$452,20,FALSE)),"",(VLOOKUP(AB4,'施設調書(公園施設・ﾒｰｶｰ名) 入力用'!$B$8:$AN$452,20,FALSE))&amp;"")</f>
        <v/>
      </c>
      <c r="AU4" s="719"/>
      <c r="AV4" s="719"/>
      <c r="AW4" s="719"/>
      <c r="AX4" s="719"/>
      <c r="AY4" s="720"/>
      <c r="AZ4" s="24"/>
      <c r="BA4" s="224" t="str">
        <f>IF(ISERROR(VLOOKUP(BB4,'施設調書(公園施設・ﾒｰｶｰ名) 入力用'!$B$8:$AN$452,6,FALSE)),"",(VLOOKUP(BB4,'施設調書(公園施設・ﾒｰｶｰ名) 入力用'!$B$8:$AN$452,4,FALSE)))</f>
        <v/>
      </c>
      <c r="BB4" s="229">
        <v>102</v>
      </c>
      <c r="BC4" s="721" t="str">
        <f>IF(ISERROR(VLOOKUP(BB4,'施設調書(公園施設・ﾒｰｶｰ名) 入力用'!$B$8:$AN$452,10,FALSE)),"",(VLOOKUP(BB4,'施設調書(公園施設・ﾒｰｶｰ名) 入力用'!$B$8:$AN$452,10,FALSE)))</f>
        <v/>
      </c>
      <c r="BD4" s="722"/>
      <c r="BE4" s="722"/>
      <c r="BF4" s="722"/>
      <c r="BG4" s="722"/>
      <c r="BH4" s="723"/>
      <c r="BI4" s="709" t="str">
        <f>IF(ISERROR(VLOOKUP(BB4,'施設調書(公園施設・ﾒｰｶｰ名) 入力用'!$B$8:$AN$452,14,FALSE)),"",VLOOKUP(BB4,'施設調書(公園施設・ﾒｰｶｰ名) 入力用'!$B$8:$AN$452,14,FALSE)&amp;"")</f>
        <v/>
      </c>
      <c r="BJ4" s="710"/>
      <c r="BK4" s="710"/>
      <c r="BL4" s="710"/>
      <c r="BM4" s="710"/>
      <c r="BN4" s="711"/>
      <c r="BO4" s="709" t="str">
        <f>IF(ISERROR(VLOOKUP(BB4,'施設調書(公園施設・ﾒｰｶｰ名) 入力用'!$B$8:$AN$452,18,FALSE)),"",VLOOKUP(BB4,'施設調書(公園施設・ﾒｰｶｰ名) 入力用'!$B$8:$AN$452,18,FALSE)&amp;"")</f>
        <v/>
      </c>
      <c r="BP4" s="711"/>
      <c r="BQ4" s="712" t="str">
        <f>IF(ISERROR(VLOOKUP(BB4,'施設調書(公園施設・ﾒｰｶｰ名) 入力用'!$B$8:$AN$452,19,FALSE)),"",VLOOKUP(BB4,'施設調書(公園施設・ﾒｰｶｰ名) 入力用'!$B$8:$AN$452,19,FALSE)&amp;"")</f>
        <v/>
      </c>
      <c r="BR4" s="713"/>
      <c r="BS4" s="714"/>
      <c r="BT4" s="718" t="str">
        <f>IF(ISERROR(VLOOKUP(BB4,'施設調書(公園施設・ﾒｰｶｰ名) 入力用'!$B$8:$AN$452,20,FALSE)),"",(VLOOKUP(BB4,'施設調書(公園施設・ﾒｰｶｰ名) 入力用'!$B$8:$AN$452,20,FALSE))&amp;"")</f>
        <v/>
      </c>
      <c r="BU4" s="719"/>
      <c r="BV4" s="719"/>
      <c r="BW4" s="719"/>
      <c r="BX4" s="719"/>
      <c r="BY4" s="720"/>
    </row>
    <row r="5" spans="1:77" ht="15" customHeight="1" x14ac:dyDescent="0.15">
      <c r="A5" s="228" t="str">
        <f>IF(ISERROR(VLOOKUP(B5,'施設調書(公園施設・ﾒｰｶｰ名) 入力用'!$B$8:$AN$452,6,FALSE)),"",(VLOOKUP(B5,'施設調書(公園施設・ﾒｰｶｰ名) 入力用'!$B$8:$AN$452,4,FALSE)))</f>
        <v/>
      </c>
      <c r="B5" s="229">
        <v>3</v>
      </c>
      <c r="C5" s="706" t="str">
        <f>IF(ISERROR(VLOOKUP(B5,'施設調書(公園施設・ﾒｰｶｰ名) 入力用'!$B$8:$AN$452,10,FALSE)),"",(VLOOKUP(B5,'施設調書(公園施設・ﾒｰｶｰ名) 入力用'!$B$8:$AN$452,10,FALSE)))</f>
        <v/>
      </c>
      <c r="D5" s="707"/>
      <c r="E5" s="707"/>
      <c r="F5" s="707"/>
      <c r="G5" s="707"/>
      <c r="H5" s="708"/>
      <c r="I5" s="709" t="str">
        <f>IF(ISERROR(VLOOKUP(B5,'施設調書(公園施設・ﾒｰｶｰ名) 入力用'!$B$8:$AN$452,14,FALSE)),"",VLOOKUP(B5,'施設調書(公園施設・ﾒｰｶｰ名) 入力用'!$B$8:$AN$452,14,FALSE)&amp;"")</f>
        <v/>
      </c>
      <c r="J5" s="710"/>
      <c r="K5" s="710"/>
      <c r="L5" s="710"/>
      <c r="M5" s="710"/>
      <c r="N5" s="711"/>
      <c r="O5" s="709" t="str">
        <f>IF(ISERROR(VLOOKUP(B5,'施設調書(公園施設・ﾒｰｶｰ名) 入力用'!$B$8:$AN$452,18,FALSE)),"",VLOOKUP(B5,'施設調書(公園施設・ﾒｰｶｰ名) 入力用'!$B$8:$AN$452,18,FALSE)&amp;"")</f>
        <v/>
      </c>
      <c r="P5" s="711"/>
      <c r="Q5" s="712" t="str">
        <f>IF(ISERROR(VLOOKUP(B5,'施設調書(公園施設・ﾒｰｶｰ名) 入力用'!$B$8:$AN$452,19,FALSE)),"",VLOOKUP(B5,'施設調書(公園施設・ﾒｰｶｰ名) 入力用'!$B$8:$AN$452,19,FALSE)&amp;"")</f>
        <v/>
      </c>
      <c r="R5" s="713"/>
      <c r="S5" s="714"/>
      <c r="T5" s="715" t="str">
        <f>IF(ISERROR(VLOOKUP(B5,'施設調書(公園施設・ﾒｰｶｰ名) 入力用'!$B$8:$AN$452,20,FALSE)),"",(VLOOKUP(B5,'施設調書(公園施設・ﾒｰｶｰ名) 入力用'!$B$8:$AN$452,20,FALSE))&amp;"")</f>
        <v/>
      </c>
      <c r="U5" s="716"/>
      <c r="V5" s="716"/>
      <c r="W5" s="716"/>
      <c r="X5" s="716"/>
      <c r="Y5" s="717"/>
      <c r="Z5" s="222"/>
      <c r="AA5" s="224" t="str">
        <f>IF(ISERROR(VLOOKUP(AB5,'施設調書(公園施設・ﾒｰｶｰ名) 入力用'!$B$8:$AN$452,6,FALSE)),"",(VLOOKUP(AB5,'施設調書(公園施設・ﾒｰｶｰ名) 入力用'!$B$8:$AN$452,4,FALSE)))</f>
        <v/>
      </c>
      <c r="AB5" s="229">
        <v>53</v>
      </c>
      <c r="AC5" s="721" t="str">
        <f>IF(ISERROR(VLOOKUP(AB5,'施設調書(公園施設・ﾒｰｶｰ名) 入力用'!$B$53:$AN$452,10,FALSE)),"",(VLOOKUP(AB5,'施設調書(公園施設・ﾒｰｶｰ名) 入力用'!$B$53:$AN$452,10,FALSE)))</f>
        <v/>
      </c>
      <c r="AD5" s="722"/>
      <c r="AE5" s="722"/>
      <c r="AF5" s="722"/>
      <c r="AG5" s="722"/>
      <c r="AH5" s="723"/>
      <c r="AI5" s="709" t="str">
        <f>IF(ISERROR(VLOOKUP(AB5,'施設調書(公園施設・ﾒｰｶｰ名) 入力用'!$B$53:$AN$452,14,FALSE)),"",VLOOKUP(AB5,'施設調書(公園施設・ﾒｰｶｰ名) 入力用'!$B$53:$AN$452,14,FALSE)&amp;"")</f>
        <v/>
      </c>
      <c r="AJ5" s="710"/>
      <c r="AK5" s="710"/>
      <c r="AL5" s="710"/>
      <c r="AM5" s="710"/>
      <c r="AN5" s="711"/>
      <c r="AO5" s="709" t="str">
        <f>IF(ISERROR(VLOOKUP(AB5,'施設調書(公園施設・ﾒｰｶｰ名) 入力用'!$B$8:$AN$452,18,FALSE)),"",VLOOKUP(AB5,'施設調書(公園施設・ﾒｰｶｰ名) 入力用'!$B$8:$AN$452,18,FALSE)&amp;"")</f>
        <v/>
      </c>
      <c r="AP5" s="711"/>
      <c r="AQ5" s="712" t="str">
        <f>IF(ISERROR(VLOOKUP(AB5,'施設調書(公園施設・ﾒｰｶｰ名) 入力用'!$B$8:$AN$452,19,FALSE)),"",VLOOKUP(AB5,'施設調書(公園施設・ﾒｰｶｰ名) 入力用'!$B$8:$AN$452,19,FALSE)&amp;"")</f>
        <v/>
      </c>
      <c r="AR5" s="713"/>
      <c r="AS5" s="714"/>
      <c r="AT5" s="718" t="str">
        <f>IF(ISERROR(VLOOKUP(AB5,'施設調書(公園施設・ﾒｰｶｰ名) 入力用'!$B$8:$AN$452,20,FALSE)),"",(VLOOKUP(AB5,'施設調書(公園施設・ﾒｰｶｰ名) 入力用'!$B$8:$AN$452,20,FALSE))&amp;"")</f>
        <v/>
      </c>
      <c r="AU5" s="719"/>
      <c r="AV5" s="719"/>
      <c r="AW5" s="719"/>
      <c r="AX5" s="719"/>
      <c r="AY5" s="720"/>
      <c r="AZ5" s="24"/>
      <c r="BA5" s="224" t="str">
        <f>IF(ISERROR(VLOOKUP(BB5,'施設調書(公園施設・ﾒｰｶｰ名) 入力用'!$B$8:$AN$452,6,FALSE)),"",(VLOOKUP(BB5,'施設調書(公園施設・ﾒｰｶｰ名) 入力用'!$B$8:$AN$452,4,FALSE)))</f>
        <v/>
      </c>
      <c r="BB5" s="229">
        <v>103</v>
      </c>
      <c r="BC5" s="721" t="str">
        <f>IF(ISERROR(VLOOKUP(BB5,'施設調書(公園施設・ﾒｰｶｰ名) 入力用'!$B$8:$AN$452,10,FALSE)),"",(VLOOKUP(BB5,'施設調書(公園施設・ﾒｰｶｰ名) 入力用'!$B$8:$AN$452,10,FALSE)))</f>
        <v/>
      </c>
      <c r="BD5" s="722"/>
      <c r="BE5" s="722"/>
      <c r="BF5" s="722"/>
      <c r="BG5" s="722"/>
      <c r="BH5" s="723"/>
      <c r="BI5" s="709" t="str">
        <f>IF(ISERROR(VLOOKUP(BB5,'施設調書(公園施設・ﾒｰｶｰ名) 入力用'!$B$8:$AN$452,14,FALSE)),"",VLOOKUP(BB5,'施設調書(公園施設・ﾒｰｶｰ名) 入力用'!$B$8:$AN$452,14,FALSE)&amp;"")</f>
        <v/>
      </c>
      <c r="BJ5" s="710"/>
      <c r="BK5" s="710"/>
      <c r="BL5" s="710"/>
      <c r="BM5" s="710"/>
      <c r="BN5" s="711"/>
      <c r="BO5" s="709" t="str">
        <f>IF(ISERROR(VLOOKUP(BB5,'施設調書(公園施設・ﾒｰｶｰ名) 入力用'!$B$8:$AN$452,18,FALSE)),"",VLOOKUP(BB5,'施設調書(公園施設・ﾒｰｶｰ名) 入力用'!$B$8:$AN$452,18,FALSE)&amp;"")</f>
        <v/>
      </c>
      <c r="BP5" s="711"/>
      <c r="BQ5" s="712" t="str">
        <f>IF(ISERROR(VLOOKUP(BB5,'施設調書(公園施設・ﾒｰｶｰ名) 入力用'!$B$8:$AN$452,19,FALSE)),"",VLOOKUP(BB5,'施設調書(公園施設・ﾒｰｶｰ名) 入力用'!$B$8:$AN$452,19,FALSE)&amp;"")</f>
        <v/>
      </c>
      <c r="BR5" s="713"/>
      <c r="BS5" s="714"/>
      <c r="BT5" s="718" t="str">
        <f>IF(ISERROR(VLOOKUP(BB5,'施設調書(公園施設・ﾒｰｶｰ名) 入力用'!$B$8:$AN$452,20,FALSE)),"",(VLOOKUP(BB5,'施設調書(公園施設・ﾒｰｶｰ名) 入力用'!$B$8:$AN$452,20,FALSE))&amp;"")</f>
        <v/>
      </c>
      <c r="BU5" s="719"/>
      <c r="BV5" s="719"/>
      <c r="BW5" s="719"/>
      <c r="BX5" s="719"/>
      <c r="BY5" s="720"/>
    </row>
    <row r="6" spans="1:77" ht="15" customHeight="1" x14ac:dyDescent="0.15">
      <c r="A6" s="228" t="str">
        <f>IF(ISERROR(VLOOKUP(B6,'施設調書(公園施設・ﾒｰｶｰ名) 入力用'!$B$8:$AN$452,6,FALSE)),"",(VLOOKUP(B6,'施設調書(公園施設・ﾒｰｶｰ名) 入力用'!$B$8:$AN$452,4,FALSE)))</f>
        <v/>
      </c>
      <c r="B6" s="229">
        <v>4</v>
      </c>
      <c r="C6" s="706" t="str">
        <f>IF(ISERROR(VLOOKUP(B6,'施設調書(公園施設・ﾒｰｶｰ名) 入力用'!$B$8:$AN$452,10,FALSE)),"",(VLOOKUP(B6,'施設調書(公園施設・ﾒｰｶｰ名) 入力用'!$B$8:$AN$452,10,FALSE)))</f>
        <v/>
      </c>
      <c r="D6" s="707"/>
      <c r="E6" s="707"/>
      <c r="F6" s="707"/>
      <c r="G6" s="707"/>
      <c r="H6" s="708"/>
      <c r="I6" s="709" t="str">
        <f>IF(ISERROR(VLOOKUP(B6,'施設調書(公園施設・ﾒｰｶｰ名) 入力用'!$B$8:$AN$452,14,FALSE)),"",VLOOKUP(B6,'施設調書(公園施設・ﾒｰｶｰ名) 入力用'!$B$8:$AN$452,14,FALSE)&amp;"")</f>
        <v/>
      </c>
      <c r="J6" s="710"/>
      <c r="K6" s="710"/>
      <c r="L6" s="710"/>
      <c r="M6" s="710"/>
      <c r="N6" s="711"/>
      <c r="O6" s="709" t="str">
        <f>IF(ISERROR(VLOOKUP(B6,'施設調書(公園施設・ﾒｰｶｰ名) 入力用'!$B$8:$AN$452,18,FALSE)),"",VLOOKUP(B6,'施設調書(公園施設・ﾒｰｶｰ名) 入力用'!$B$8:$AN$452,18,FALSE)&amp;"")</f>
        <v/>
      </c>
      <c r="P6" s="711"/>
      <c r="Q6" s="712" t="str">
        <f>IF(ISERROR(VLOOKUP(B6,'施設調書(公園施設・ﾒｰｶｰ名) 入力用'!$B$8:$AN$452,19,FALSE)),"",VLOOKUP(B6,'施設調書(公園施設・ﾒｰｶｰ名) 入力用'!$B$8:$AN$452,19,FALSE)&amp;"")</f>
        <v/>
      </c>
      <c r="R6" s="713"/>
      <c r="S6" s="714"/>
      <c r="T6" s="715" t="str">
        <f>IF(ISERROR(VLOOKUP(B6,'施設調書(公園施設・ﾒｰｶｰ名) 入力用'!$B$8:$AN$452,20,FALSE)),"",(VLOOKUP(B6,'施設調書(公園施設・ﾒｰｶｰ名) 入力用'!$B$8:$AN$452,20,FALSE))&amp;"")</f>
        <v/>
      </c>
      <c r="U6" s="716"/>
      <c r="V6" s="716"/>
      <c r="W6" s="716"/>
      <c r="X6" s="716"/>
      <c r="Y6" s="717"/>
      <c r="Z6" s="222"/>
      <c r="AA6" s="224" t="str">
        <f>IF(ISERROR(VLOOKUP(AB6,'施設調書(公園施設・ﾒｰｶｰ名) 入力用'!$B$8:$AN$452,6,FALSE)),"",(VLOOKUP(AB6,'施設調書(公園施設・ﾒｰｶｰ名) 入力用'!$B$8:$AN$452,4,FALSE)))</f>
        <v/>
      </c>
      <c r="AB6" s="229">
        <v>54</v>
      </c>
      <c r="AC6" s="721" t="str">
        <f>IF(ISERROR(VLOOKUP(AB6,'施設調書(公園施設・ﾒｰｶｰ名) 入力用'!$B$53:$AN$452,10,FALSE)),"",(VLOOKUP(AB6,'施設調書(公園施設・ﾒｰｶｰ名) 入力用'!$B$53:$AN$452,10,FALSE)))</f>
        <v/>
      </c>
      <c r="AD6" s="722"/>
      <c r="AE6" s="722"/>
      <c r="AF6" s="722"/>
      <c r="AG6" s="722"/>
      <c r="AH6" s="723"/>
      <c r="AI6" s="709" t="str">
        <f>IF(ISERROR(VLOOKUP(AB6,'施設調書(公園施設・ﾒｰｶｰ名) 入力用'!$B$53:$AN$452,14,FALSE)),"",VLOOKUP(AB6,'施設調書(公園施設・ﾒｰｶｰ名) 入力用'!$B$53:$AN$452,14,FALSE)&amp;"")</f>
        <v/>
      </c>
      <c r="AJ6" s="710"/>
      <c r="AK6" s="710"/>
      <c r="AL6" s="710"/>
      <c r="AM6" s="710"/>
      <c r="AN6" s="711"/>
      <c r="AO6" s="709" t="str">
        <f>IF(ISERROR(VLOOKUP(AB6,'施設調書(公園施設・ﾒｰｶｰ名) 入力用'!$B$8:$AN$452,18,FALSE)),"",VLOOKUP(AB6,'施設調書(公園施設・ﾒｰｶｰ名) 入力用'!$B$8:$AN$452,18,FALSE)&amp;"")</f>
        <v/>
      </c>
      <c r="AP6" s="711"/>
      <c r="AQ6" s="712" t="str">
        <f>IF(ISERROR(VLOOKUP(AB6,'施設調書(公園施設・ﾒｰｶｰ名) 入力用'!$B$8:$AN$452,19,FALSE)),"",VLOOKUP(AB6,'施設調書(公園施設・ﾒｰｶｰ名) 入力用'!$B$8:$AN$452,19,FALSE)&amp;"")</f>
        <v/>
      </c>
      <c r="AR6" s="713"/>
      <c r="AS6" s="714"/>
      <c r="AT6" s="718" t="str">
        <f>IF(ISERROR(VLOOKUP(AB6,'施設調書(公園施設・ﾒｰｶｰ名) 入力用'!$B$8:$AN$452,20,FALSE)),"",(VLOOKUP(AB6,'施設調書(公園施設・ﾒｰｶｰ名) 入力用'!$B$8:$AN$452,20,FALSE))&amp;"")</f>
        <v/>
      </c>
      <c r="AU6" s="719"/>
      <c r="AV6" s="719"/>
      <c r="AW6" s="719"/>
      <c r="AX6" s="719"/>
      <c r="AY6" s="720"/>
      <c r="AZ6" s="24"/>
      <c r="BA6" s="224" t="str">
        <f>IF(ISERROR(VLOOKUP(BB6,'施設調書(公園施設・ﾒｰｶｰ名) 入力用'!$B$8:$AN$452,6,FALSE)),"",(VLOOKUP(BB6,'施設調書(公園施設・ﾒｰｶｰ名) 入力用'!$B$8:$AN$452,4,FALSE)))</f>
        <v/>
      </c>
      <c r="BB6" s="229">
        <v>104</v>
      </c>
      <c r="BC6" s="721" t="str">
        <f>IF(ISERROR(VLOOKUP(BB6,'施設調書(公園施設・ﾒｰｶｰ名) 入力用'!$B$8:$AN$452,10,FALSE)),"",(VLOOKUP(BB6,'施設調書(公園施設・ﾒｰｶｰ名) 入力用'!$B$8:$AN$452,10,FALSE)))</f>
        <v/>
      </c>
      <c r="BD6" s="722"/>
      <c r="BE6" s="722"/>
      <c r="BF6" s="722"/>
      <c r="BG6" s="722"/>
      <c r="BH6" s="723"/>
      <c r="BI6" s="709" t="str">
        <f>IF(ISERROR(VLOOKUP(BB6,'施設調書(公園施設・ﾒｰｶｰ名) 入力用'!$B$8:$AN$452,14,FALSE)),"",VLOOKUP(BB6,'施設調書(公園施設・ﾒｰｶｰ名) 入力用'!$B$8:$AN$452,14,FALSE)&amp;"")</f>
        <v/>
      </c>
      <c r="BJ6" s="710"/>
      <c r="BK6" s="710"/>
      <c r="BL6" s="710"/>
      <c r="BM6" s="710"/>
      <c r="BN6" s="711"/>
      <c r="BO6" s="709" t="str">
        <f>IF(ISERROR(VLOOKUP(BB6,'施設調書(公園施設・ﾒｰｶｰ名) 入力用'!$B$8:$AN$452,18,FALSE)),"",VLOOKUP(BB6,'施設調書(公園施設・ﾒｰｶｰ名) 入力用'!$B$8:$AN$452,18,FALSE)&amp;"")</f>
        <v/>
      </c>
      <c r="BP6" s="711"/>
      <c r="BQ6" s="712" t="str">
        <f>IF(ISERROR(VLOOKUP(BB6,'施設調書(公園施設・ﾒｰｶｰ名) 入力用'!$B$8:$AN$452,19,FALSE)),"",VLOOKUP(BB6,'施設調書(公園施設・ﾒｰｶｰ名) 入力用'!$B$8:$AN$452,19,FALSE)&amp;"")</f>
        <v/>
      </c>
      <c r="BR6" s="713"/>
      <c r="BS6" s="714"/>
      <c r="BT6" s="718" t="str">
        <f>IF(ISERROR(VLOOKUP(BB6,'施設調書(公園施設・ﾒｰｶｰ名) 入力用'!$B$8:$AN$452,20,FALSE)),"",(VLOOKUP(BB6,'施設調書(公園施設・ﾒｰｶｰ名) 入力用'!$B$8:$AN$452,20,FALSE))&amp;"")</f>
        <v/>
      </c>
      <c r="BU6" s="719"/>
      <c r="BV6" s="719"/>
      <c r="BW6" s="719"/>
      <c r="BX6" s="719"/>
      <c r="BY6" s="720"/>
    </row>
    <row r="7" spans="1:77" ht="15" customHeight="1" x14ac:dyDescent="0.15">
      <c r="A7" s="228" t="str">
        <f>IF(ISERROR(VLOOKUP(B7,'施設調書(公園施設・ﾒｰｶｰ名) 入力用'!$B$8:$AN$452,6,FALSE)),"",(VLOOKUP(B7,'施設調書(公園施設・ﾒｰｶｰ名) 入力用'!$B$8:$AN$452,4,FALSE)))</f>
        <v/>
      </c>
      <c r="B7" s="229">
        <v>5</v>
      </c>
      <c r="C7" s="706" t="str">
        <f>IF(ISERROR(VLOOKUP(B7,'施設調書(公園施設・ﾒｰｶｰ名) 入力用'!$B$8:$AN$452,10,FALSE)),"",(VLOOKUP(B7,'施設調書(公園施設・ﾒｰｶｰ名) 入力用'!$B$8:$AN$452,10,FALSE)))</f>
        <v/>
      </c>
      <c r="D7" s="707"/>
      <c r="E7" s="707"/>
      <c r="F7" s="707"/>
      <c r="G7" s="707"/>
      <c r="H7" s="708"/>
      <c r="I7" s="709" t="str">
        <f>IF(ISERROR(VLOOKUP(B7,'施設調書(公園施設・ﾒｰｶｰ名) 入力用'!$B$8:$AN$452,14,FALSE)),"",VLOOKUP(B7,'施設調書(公園施設・ﾒｰｶｰ名) 入力用'!$B$8:$AN$452,14,FALSE)&amp;"")</f>
        <v/>
      </c>
      <c r="J7" s="710"/>
      <c r="K7" s="710"/>
      <c r="L7" s="710"/>
      <c r="M7" s="710"/>
      <c r="N7" s="711"/>
      <c r="O7" s="709" t="str">
        <f>IF(ISERROR(VLOOKUP(B7,'施設調書(公園施設・ﾒｰｶｰ名) 入力用'!$B$8:$AN$452,18,FALSE)),"",VLOOKUP(B7,'施設調書(公園施設・ﾒｰｶｰ名) 入力用'!$B$8:$AN$452,18,FALSE)&amp;"")</f>
        <v/>
      </c>
      <c r="P7" s="711"/>
      <c r="Q7" s="712" t="str">
        <f>IF(ISERROR(VLOOKUP(B7,'施設調書(公園施設・ﾒｰｶｰ名) 入力用'!$B$8:$AN$452,19,FALSE)),"",VLOOKUP(B7,'施設調書(公園施設・ﾒｰｶｰ名) 入力用'!$B$8:$AN$452,19,FALSE)&amp;"")</f>
        <v/>
      </c>
      <c r="R7" s="713"/>
      <c r="S7" s="714"/>
      <c r="T7" s="715" t="str">
        <f>IF(ISERROR(VLOOKUP(B7,'施設調書(公園施設・ﾒｰｶｰ名) 入力用'!$B$8:$AN$452,20,FALSE)),"",(VLOOKUP(B7,'施設調書(公園施設・ﾒｰｶｰ名) 入力用'!$B$8:$AN$452,20,FALSE))&amp;"")</f>
        <v/>
      </c>
      <c r="U7" s="716"/>
      <c r="V7" s="716"/>
      <c r="W7" s="716"/>
      <c r="X7" s="716"/>
      <c r="Y7" s="717"/>
      <c r="Z7" s="222"/>
      <c r="AA7" s="224" t="str">
        <f>IF(ISERROR(VLOOKUP(AB7,'施設調書(公園施設・ﾒｰｶｰ名) 入力用'!$B$8:$AN$452,6,FALSE)),"",(VLOOKUP(AB7,'施設調書(公園施設・ﾒｰｶｰ名) 入力用'!$B$8:$AN$452,4,FALSE)))</f>
        <v/>
      </c>
      <c r="AB7" s="229">
        <v>55</v>
      </c>
      <c r="AC7" s="721" t="str">
        <f>IF(ISERROR(VLOOKUP(AB7,'施設調書(公園施設・ﾒｰｶｰ名) 入力用'!$B$53:$AN$452,10,FALSE)),"",(VLOOKUP(AB7,'施設調書(公園施設・ﾒｰｶｰ名) 入力用'!$B$53:$AN$452,10,FALSE)))</f>
        <v/>
      </c>
      <c r="AD7" s="722"/>
      <c r="AE7" s="722"/>
      <c r="AF7" s="722"/>
      <c r="AG7" s="722"/>
      <c r="AH7" s="723"/>
      <c r="AI7" s="709" t="str">
        <f>IF(ISERROR(VLOOKUP(AB7,'施設調書(公園施設・ﾒｰｶｰ名) 入力用'!$B$53:$AN$452,14,FALSE)),"",VLOOKUP(AB7,'施設調書(公園施設・ﾒｰｶｰ名) 入力用'!$B$53:$AN$452,14,FALSE)&amp;"")</f>
        <v/>
      </c>
      <c r="AJ7" s="710"/>
      <c r="AK7" s="710"/>
      <c r="AL7" s="710"/>
      <c r="AM7" s="710"/>
      <c r="AN7" s="711"/>
      <c r="AO7" s="709" t="str">
        <f>IF(ISERROR(VLOOKUP(AB7,'施設調書(公園施設・ﾒｰｶｰ名) 入力用'!$B$8:$AN$452,18,FALSE)),"",VLOOKUP(AB7,'施設調書(公園施設・ﾒｰｶｰ名) 入力用'!$B$8:$AN$452,18,FALSE)&amp;"")</f>
        <v/>
      </c>
      <c r="AP7" s="711"/>
      <c r="AQ7" s="712" t="str">
        <f>IF(ISERROR(VLOOKUP(AB7,'施設調書(公園施設・ﾒｰｶｰ名) 入力用'!$B$8:$AN$452,19,FALSE)),"",VLOOKUP(AB7,'施設調書(公園施設・ﾒｰｶｰ名) 入力用'!$B$8:$AN$452,19,FALSE)&amp;"")</f>
        <v/>
      </c>
      <c r="AR7" s="713"/>
      <c r="AS7" s="714"/>
      <c r="AT7" s="718" t="str">
        <f>IF(ISERROR(VLOOKUP(AB7,'施設調書(公園施設・ﾒｰｶｰ名) 入力用'!$B$8:$AN$452,20,FALSE)),"",(VLOOKUP(AB7,'施設調書(公園施設・ﾒｰｶｰ名) 入力用'!$B$8:$AN$452,20,FALSE))&amp;"")</f>
        <v/>
      </c>
      <c r="AU7" s="719"/>
      <c r="AV7" s="719"/>
      <c r="AW7" s="719"/>
      <c r="AX7" s="719"/>
      <c r="AY7" s="720"/>
      <c r="AZ7" s="24"/>
      <c r="BA7" s="224" t="str">
        <f>IF(ISERROR(VLOOKUP(BB7,'施設調書(公園施設・ﾒｰｶｰ名) 入力用'!$B$8:$AN$452,6,FALSE)),"",(VLOOKUP(BB7,'施設調書(公園施設・ﾒｰｶｰ名) 入力用'!$B$8:$AN$452,4,FALSE)))</f>
        <v/>
      </c>
      <c r="BB7" s="229">
        <v>105</v>
      </c>
      <c r="BC7" s="721" t="str">
        <f>IF(ISERROR(VLOOKUP(BB7,'施設調書(公園施設・ﾒｰｶｰ名) 入力用'!$B$8:$AN$452,10,FALSE)),"",(VLOOKUP(BB7,'施設調書(公園施設・ﾒｰｶｰ名) 入力用'!$B$8:$AN$452,10,FALSE)))</f>
        <v/>
      </c>
      <c r="BD7" s="722"/>
      <c r="BE7" s="722"/>
      <c r="BF7" s="722"/>
      <c r="BG7" s="722"/>
      <c r="BH7" s="723"/>
      <c r="BI7" s="709" t="str">
        <f>IF(ISERROR(VLOOKUP(BB7,'施設調書(公園施設・ﾒｰｶｰ名) 入力用'!$B$8:$AN$452,14,FALSE)),"",VLOOKUP(BB7,'施設調書(公園施設・ﾒｰｶｰ名) 入力用'!$B$8:$AN$452,14,FALSE)&amp;"")</f>
        <v/>
      </c>
      <c r="BJ7" s="710"/>
      <c r="BK7" s="710"/>
      <c r="BL7" s="710"/>
      <c r="BM7" s="710"/>
      <c r="BN7" s="711"/>
      <c r="BO7" s="709" t="str">
        <f>IF(ISERROR(VLOOKUP(BB7,'施設調書(公園施設・ﾒｰｶｰ名) 入力用'!$B$8:$AN$452,18,FALSE)),"",VLOOKUP(BB7,'施設調書(公園施設・ﾒｰｶｰ名) 入力用'!$B$8:$AN$452,18,FALSE)&amp;"")</f>
        <v/>
      </c>
      <c r="BP7" s="711"/>
      <c r="BQ7" s="712" t="str">
        <f>IF(ISERROR(VLOOKUP(BB7,'施設調書(公園施設・ﾒｰｶｰ名) 入力用'!$B$8:$AN$452,19,FALSE)),"",VLOOKUP(BB7,'施設調書(公園施設・ﾒｰｶｰ名) 入力用'!$B$8:$AN$452,19,FALSE)&amp;"")</f>
        <v/>
      </c>
      <c r="BR7" s="713"/>
      <c r="BS7" s="714"/>
      <c r="BT7" s="718" t="str">
        <f>IF(ISERROR(VLOOKUP(BB7,'施設調書(公園施設・ﾒｰｶｰ名) 入力用'!$B$8:$AN$452,20,FALSE)),"",(VLOOKUP(BB7,'施設調書(公園施設・ﾒｰｶｰ名) 入力用'!$B$8:$AN$452,20,FALSE))&amp;"")</f>
        <v/>
      </c>
      <c r="BU7" s="719"/>
      <c r="BV7" s="719"/>
      <c r="BW7" s="719"/>
      <c r="BX7" s="719"/>
      <c r="BY7" s="720"/>
    </row>
    <row r="8" spans="1:77" ht="15" customHeight="1" x14ac:dyDescent="0.15">
      <c r="A8" s="228" t="str">
        <f>IF(ISERROR(VLOOKUP(B8,'施設調書(公園施設・ﾒｰｶｰ名) 入力用'!$B$8:$AN$452,6,FALSE)),"",(VLOOKUP(B8,'施設調書(公園施設・ﾒｰｶｰ名) 入力用'!$B$8:$AN$452,4,FALSE)))</f>
        <v/>
      </c>
      <c r="B8" s="229">
        <v>6</v>
      </c>
      <c r="C8" s="706" t="str">
        <f>IF(ISERROR(VLOOKUP(B8,'施設調書(公園施設・ﾒｰｶｰ名) 入力用'!$B$8:$AN$452,10,FALSE)),"",(VLOOKUP(B8,'施設調書(公園施設・ﾒｰｶｰ名) 入力用'!$B$8:$AN$452,10,FALSE)))</f>
        <v/>
      </c>
      <c r="D8" s="707"/>
      <c r="E8" s="707"/>
      <c r="F8" s="707"/>
      <c r="G8" s="707"/>
      <c r="H8" s="708"/>
      <c r="I8" s="709" t="str">
        <f>IF(ISERROR(VLOOKUP(B8,'施設調書(公園施設・ﾒｰｶｰ名) 入力用'!$B$8:$AN$452,14,FALSE)),"",VLOOKUP(B8,'施設調書(公園施設・ﾒｰｶｰ名) 入力用'!$B$8:$AN$452,14,FALSE)&amp;"")</f>
        <v/>
      </c>
      <c r="J8" s="710"/>
      <c r="K8" s="710"/>
      <c r="L8" s="710"/>
      <c r="M8" s="710"/>
      <c r="N8" s="711"/>
      <c r="O8" s="709" t="str">
        <f>IF(ISERROR(VLOOKUP(B8,'施設調書(公園施設・ﾒｰｶｰ名) 入力用'!$B$8:$AN$452,18,FALSE)),"",VLOOKUP(B8,'施設調書(公園施設・ﾒｰｶｰ名) 入力用'!$B$8:$AN$452,18,FALSE)&amp;"")</f>
        <v/>
      </c>
      <c r="P8" s="711"/>
      <c r="Q8" s="712" t="str">
        <f>IF(ISERROR(VLOOKUP(B8,'施設調書(公園施設・ﾒｰｶｰ名) 入力用'!$B$8:$AN$452,19,FALSE)),"",VLOOKUP(B8,'施設調書(公園施設・ﾒｰｶｰ名) 入力用'!$B$8:$AN$452,19,FALSE)&amp;"")</f>
        <v/>
      </c>
      <c r="R8" s="713"/>
      <c r="S8" s="714"/>
      <c r="T8" s="715" t="str">
        <f>IF(ISERROR(VLOOKUP(B8,'施設調書(公園施設・ﾒｰｶｰ名) 入力用'!$B$8:$AN$452,20,FALSE)),"",(VLOOKUP(B8,'施設調書(公園施設・ﾒｰｶｰ名) 入力用'!$B$8:$AN$452,20,FALSE))&amp;"")</f>
        <v/>
      </c>
      <c r="U8" s="716"/>
      <c r="V8" s="716"/>
      <c r="W8" s="716"/>
      <c r="X8" s="716"/>
      <c r="Y8" s="717"/>
      <c r="Z8" s="222"/>
      <c r="AA8" s="224" t="str">
        <f>IF(ISERROR(VLOOKUP(AB8,'施設調書(公園施設・ﾒｰｶｰ名) 入力用'!$B$8:$AN$452,6,FALSE)),"",(VLOOKUP(AB8,'施設調書(公園施設・ﾒｰｶｰ名) 入力用'!$B$8:$AN$452,4,FALSE)))</f>
        <v/>
      </c>
      <c r="AB8" s="229">
        <v>56</v>
      </c>
      <c r="AC8" s="721" t="str">
        <f>IF(ISERROR(VLOOKUP(AB8,'施設調書(公園施設・ﾒｰｶｰ名) 入力用'!$B$53:$AN$452,10,FALSE)),"",(VLOOKUP(AB8,'施設調書(公園施設・ﾒｰｶｰ名) 入力用'!$B$53:$AN$452,10,FALSE)))</f>
        <v/>
      </c>
      <c r="AD8" s="722"/>
      <c r="AE8" s="722"/>
      <c r="AF8" s="722"/>
      <c r="AG8" s="722"/>
      <c r="AH8" s="723"/>
      <c r="AI8" s="709" t="str">
        <f>IF(ISERROR(VLOOKUP(AB8,'施設調書(公園施設・ﾒｰｶｰ名) 入力用'!$B$53:$AN$452,14,FALSE)),"",VLOOKUP(AB8,'施設調書(公園施設・ﾒｰｶｰ名) 入力用'!$B$53:$AN$452,14,FALSE)&amp;"")</f>
        <v/>
      </c>
      <c r="AJ8" s="710"/>
      <c r="AK8" s="710"/>
      <c r="AL8" s="710"/>
      <c r="AM8" s="710"/>
      <c r="AN8" s="711"/>
      <c r="AO8" s="709" t="str">
        <f>IF(ISERROR(VLOOKUP(AB8,'施設調書(公園施設・ﾒｰｶｰ名) 入力用'!$B$8:$AN$452,18,FALSE)),"",VLOOKUP(AB8,'施設調書(公園施設・ﾒｰｶｰ名) 入力用'!$B$8:$AN$452,18,FALSE)&amp;"")</f>
        <v/>
      </c>
      <c r="AP8" s="711"/>
      <c r="AQ8" s="712" t="str">
        <f>IF(ISERROR(VLOOKUP(AB8,'施設調書(公園施設・ﾒｰｶｰ名) 入力用'!$B$8:$AN$452,19,FALSE)),"",VLOOKUP(AB8,'施設調書(公園施設・ﾒｰｶｰ名) 入力用'!$B$8:$AN$452,19,FALSE)&amp;"")</f>
        <v/>
      </c>
      <c r="AR8" s="713"/>
      <c r="AS8" s="714"/>
      <c r="AT8" s="718" t="str">
        <f>IF(ISERROR(VLOOKUP(AB8,'施設調書(公園施設・ﾒｰｶｰ名) 入力用'!$B$8:$AN$452,20,FALSE)),"",(VLOOKUP(AB8,'施設調書(公園施設・ﾒｰｶｰ名) 入力用'!$B$8:$AN$452,20,FALSE))&amp;"")</f>
        <v/>
      </c>
      <c r="AU8" s="719"/>
      <c r="AV8" s="719"/>
      <c r="AW8" s="719"/>
      <c r="AX8" s="719"/>
      <c r="AY8" s="720"/>
      <c r="AZ8" s="24"/>
      <c r="BA8" s="224" t="str">
        <f>IF(ISERROR(VLOOKUP(BB8,'施設調書(公園施設・ﾒｰｶｰ名) 入力用'!$B$8:$AN$452,6,FALSE)),"",(VLOOKUP(BB8,'施設調書(公園施設・ﾒｰｶｰ名) 入力用'!$B$8:$AN$452,4,FALSE)))</f>
        <v/>
      </c>
      <c r="BB8" s="229">
        <v>106</v>
      </c>
      <c r="BC8" s="721" t="str">
        <f>IF(ISERROR(VLOOKUP(BB8,'施設調書(公園施設・ﾒｰｶｰ名) 入力用'!$B$8:$AN$452,10,FALSE)),"",(VLOOKUP(BB8,'施設調書(公園施設・ﾒｰｶｰ名) 入力用'!$B$8:$AN$452,10,FALSE)))</f>
        <v/>
      </c>
      <c r="BD8" s="722"/>
      <c r="BE8" s="722"/>
      <c r="BF8" s="722"/>
      <c r="BG8" s="722"/>
      <c r="BH8" s="723"/>
      <c r="BI8" s="709" t="str">
        <f>IF(ISERROR(VLOOKUP(BB8,'施設調書(公園施設・ﾒｰｶｰ名) 入力用'!$B$8:$AN$452,14,FALSE)),"",VLOOKUP(BB8,'施設調書(公園施設・ﾒｰｶｰ名) 入力用'!$B$8:$AN$452,14,FALSE)&amp;"")</f>
        <v/>
      </c>
      <c r="BJ8" s="710"/>
      <c r="BK8" s="710"/>
      <c r="BL8" s="710"/>
      <c r="BM8" s="710"/>
      <c r="BN8" s="711"/>
      <c r="BO8" s="709" t="str">
        <f>IF(ISERROR(VLOOKUP(BB8,'施設調書(公園施設・ﾒｰｶｰ名) 入力用'!$B$8:$AN$452,18,FALSE)),"",VLOOKUP(BB8,'施設調書(公園施設・ﾒｰｶｰ名) 入力用'!$B$8:$AN$452,18,FALSE)&amp;"")</f>
        <v/>
      </c>
      <c r="BP8" s="711"/>
      <c r="BQ8" s="712" t="str">
        <f>IF(ISERROR(VLOOKUP(BB8,'施設調書(公園施設・ﾒｰｶｰ名) 入力用'!$B$8:$AN$452,19,FALSE)),"",VLOOKUP(BB8,'施設調書(公園施設・ﾒｰｶｰ名) 入力用'!$B$8:$AN$452,19,FALSE)&amp;"")</f>
        <v/>
      </c>
      <c r="BR8" s="713"/>
      <c r="BS8" s="714"/>
      <c r="BT8" s="718" t="str">
        <f>IF(ISERROR(VLOOKUP(BB8,'施設調書(公園施設・ﾒｰｶｰ名) 入力用'!$B$8:$AN$452,20,FALSE)),"",(VLOOKUP(BB8,'施設調書(公園施設・ﾒｰｶｰ名) 入力用'!$B$8:$AN$452,20,FALSE))&amp;"")</f>
        <v/>
      </c>
      <c r="BU8" s="719"/>
      <c r="BV8" s="719"/>
      <c r="BW8" s="719"/>
      <c r="BX8" s="719"/>
      <c r="BY8" s="720"/>
    </row>
    <row r="9" spans="1:77" ht="15" customHeight="1" x14ac:dyDescent="0.15">
      <c r="A9" s="228" t="str">
        <f>IF(ISERROR(VLOOKUP(B9,'施設調書(公園施設・ﾒｰｶｰ名) 入力用'!$B$8:$AN$452,6,FALSE)),"",(VLOOKUP(B9,'施設調書(公園施設・ﾒｰｶｰ名) 入力用'!$B$8:$AN$452,4,FALSE)))</f>
        <v/>
      </c>
      <c r="B9" s="229">
        <v>7</v>
      </c>
      <c r="C9" s="706" t="str">
        <f>IF(ISERROR(VLOOKUP(B9,'施設調書(公園施設・ﾒｰｶｰ名) 入力用'!$B$8:$AN$452,10,FALSE)),"",(VLOOKUP(B9,'施設調書(公園施設・ﾒｰｶｰ名) 入力用'!$B$8:$AN$452,10,FALSE)))</f>
        <v/>
      </c>
      <c r="D9" s="707"/>
      <c r="E9" s="707"/>
      <c r="F9" s="707"/>
      <c r="G9" s="707"/>
      <c r="H9" s="708"/>
      <c r="I9" s="709" t="str">
        <f>IF(ISERROR(VLOOKUP(B9,'施設調書(公園施設・ﾒｰｶｰ名) 入力用'!$B$8:$AN$452,14,FALSE)),"",VLOOKUP(B9,'施設調書(公園施設・ﾒｰｶｰ名) 入力用'!$B$8:$AN$452,14,FALSE)&amp;"")</f>
        <v/>
      </c>
      <c r="J9" s="710"/>
      <c r="K9" s="710"/>
      <c r="L9" s="710"/>
      <c r="M9" s="710"/>
      <c r="N9" s="711"/>
      <c r="O9" s="709" t="str">
        <f>IF(ISERROR(VLOOKUP(B9,'施設調書(公園施設・ﾒｰｶｰ名) 入力用'!$B$8:$AN$452,18,FALSE)),"",VLOOKUP(B9,'施設調書(公園施設・ﾒｰｶｰ名) 入力用'!$B$8:$AN$452,18,FALSE)&amp;"")</f>
        <v/>
      </c>
      <c r="P9" s="711"/>
      <c r="Q9" s="712" t="str">
        <f>IF(ISERROR(VLOOKUP(B9,'施設調書(公園施設・ﾒｰｶｰ名) 入力用'!$B$8:$AN$452,19,FALSE)),"",VLOOKUP(B9,'施設調書(公園施設・ﾒｰｶｰ名) 入力用'!$B$8:$AN$452,19,FALSE)&amp;"")</f>
        <v/>
      </c>
      <c r="R9" s="713"/>
      <c r="S9" s="714"/>
      <c r="T9" s="715" t="str">
        <f>IF(ISERROR(VLOOKUP(B9,'施設調書(公園施設・ﾒｰｶｰ名) 入力用'!$B$8:$AN$452,20,FALSE)),"",(VLOOKUP(B9,'施設調書(公園施設・ﾒｰｶｰ名) 入力用'!$B$8:$AN$452,20,FALSE))&amp;"")</f>
        <v/>
      </c>
      <c r="U9" s="716"/>
      <c r="V9" s="716"/>
      <c r="W9" s="716"/>
      <c r="X9" s="716"/>
      <c r="Y9" s="717"/>
      <c r="Z9" s="222"/>
      <c r="AA9" s="224" t="str">
        <f>IF(ISERROR(VLOOKUP(AB9,'施設調書(公園施設・ﾒｰｶｰ名) 入力用'!$B$8:$AN$452,6,FALSE)),"",(VLOOKUP(AB9,'施設調書(公園施設・ﾒｰｶｰ名) 入力用'!$B$8:$AN$452,4,FALSE)))</f>
        <v/>
      </c>
      <c r="AB9" s="229">
        <v>57</v>
      </c>
      <c r="AC9" s="721" t="str">
        <f>IF(ISERROR(VLOOKUP(AB9,'施設調書(公園施設・ﾒｰｶｰ名) 入力用'!$B$53:$AN$452,10,FALSE)),"",(VLOOKUP(AB9,'施設調書(公園施設・ﾒｰｶｰ名) 入力用'!$B$53:$AN$452,10,FALSE)))</f>
        <v/>
      </c>
      <c r="AD9" s="722"/>
      <c r="AE9" s="722"/>
      <c r="AF9" s="722"/>
      <c r="AG9" s="722"/>
      <c r="AH9" s="723"/>
      <c r="AI9" s="709" t="str">
        <f>IF(ISERROR(VLOOKUP(AB9,'施設調書(公園施設・ﾒｰｶｰ名) 入力用'!$B$53:$AN$452,14,FALSE)),"",VLOOKUP(AB9,'施設調書(公園施設・ﾒｰｶｰ名) 入力用'!$B$53:$AN$452,14,FALSE)&amp;"")</f>
        <v/>
      </c>
      <c r="AJ9" s="710"/>
      <c r="AK9" s="710"/>
      <c r="AL9" s="710"/>
      <c r="AM9" s="710"/>
      <c r="AN9" s="711"/>
      <c r="AO9" s="709" t="str">
        <f>IF(ISERROR(VLOOKUP(AB9,'施設調書(公園施設・ﾒｰｶｰ名) 入力用'!$B$8:$AN$452,18,FALSE)),"",VLOOKUP(AB9,'施設調書(公園施設・ﾒｰｶｰ名) 入力用'!$B$8:$AN$452,18,FALSE)&amp;"")</f>
        <v/>
      </c>
      <c r="AP9" s="711"/>
      <c r="AQ9" s="712" t="str">
        <f>IF(ISERROR(VLOOKUP(AB9,'施設調書(公園施設・ﾒｰｶｰ名) 入力用'!$B$8:$AN$452,19,FALSE)),"",VLOOKUP(AB9,'施設調書(公園施設・ﾒｰｶｰ名) 入力用'!$B$8:$AN$452,19,FALSE)&amp;"")</f>
        <v/>
      </c>
      <c r="AR9" s="713"/>
      <c r="AS9" s="714"/>
      <c r="AT9" s="718" t="str">
        <f>IF(ISERROR(VLOOKUP(AB9,'施設調書(公園施設・ﾒｰｶｰ名) 入力用'!$B$8:$AN$452,20,FALSE)),"",(VLOOKUP(AB9,'施設調書(公園施設・ﾒｰｶｰ名) 入力用'!$B$8:$AN$452,20,FALSE))&amp;"")</f>
        <v/>
      </c>
      <c r="AU9" s="719"/>
      <c r="AV9" s="719"/>
      <c r="AW9" s="719"/>
      <c r="AX9" s="719"/>
      <c r="AY9" s="720"/>
      <c r="AZ9" s="24"/>
      <c r="BA9" s="224" t="str">
        <f>IF(ISERROR(VLOOKUP(BB9,'施設調書(公園施設・ﾒｰｶｰ名) 入力用'!$B$8:$AN$452,6,FALSE)),"",(VLOOKUP(BB9,'施設調書(公園施設・ﾒｰｶｰ名) 入力用'!$B$8:$AN$452,4,FALSE)))</f>
        <v/>
      </c>
      <c r="BB9" s="229">
        <v>107</v>
      </c>
      <c r="BC9" s="721" t="str">
        <f>IF(ISERROR(VLOOKUP(BB9,'施設調書(公園施設・ﾒｰｶｰ名) 入力用'!$B$8:$AN$452,10,FALSE)),"",(VLOOKUP(BB9,'施設調書(公園施設・ﾒｰｶｰ名) 入力用'!$B$8:$AN$452,10,FALSE)))</f>
        <v/>
      </c>
      <c r="BD9" s="722"/>
      <c r="BE9" s="722"/>
      <c r="BF9" s="722"/>
      <c r="BG9" s="722"/>
      <c r="BH9" s="723"/>
      <c r="BI9" s="709" t="str">
        <f>IF(ISERROR(VLOOKUP(BB9,'施設調書(公園施設・ﾒｰｶｰ名) 入力用'!$B$8:$AN$452,14,FALSE)),"",VLOOKUP(BB9,'施設調書(公園施設・ﾒｰｶｰ名) 入力用'!$B$8:$AN$452,14,FALSE)&amp;"")</f>
        <v/>
      </c>
      <c r="BJ9" s="710"/>
      <c r="BK9" s="710"/>
      <c r="BL9" s="710"/>
      <c r="BM9" s="710"/>
      <c r="BN9" s="711"/>
      <c r="BO9" s="709" t="str">
        <f>IF(ISERROR(VLOOKUP(BB9,'施設調書(公園施設・ﾒｰｶｰ名) 入力用'!$B$8:$AN$452,18,FALSE)),"",VLOOKUP(BB9,'施設調書(公園施設・ﾒｰｶｰ名) 入力用'!$B$8:$AN$452,18,FALSE)&amp;"")</f>
        <v/>
      </c>
      <c r="BP9" s="711"/>
      <c r="BQ9" s="712" t="str">
        <f>IF(ISERROR(VLOOKUP(BB9,'施設調書(公園施設・ﾒｰｶｰ名) 入力用'!$B$8:$AN$452,19,FALSE)),"",VLOOKUP(BB9,'施設調書(公園施設・ﾒｰｶｰ名) 入力用'!$B$8:$AN$452,19,FALSE)&amp;"")</f>
        <v/>
      </c>
      <c r="BR9" s="713"/>
      <c r="BS9" s="714"/>
      <c r="BT9" s="718" t="str">
        <f>IF(ISERROR(VLOOKUP(BB9,'施設調書(公園施設・ﾒｰｶｰ名) 入力用'!$B$8:$AN$452,20,FALSE)),"",(VLOOKUP(BB9,'施設調書(公園施設・ﾒｰｶｰ名) 入力用'!$B$8:$AN$452,20,FALSE))&amp;"")</f>
        <v/>
      </c>
      <c r="BU9" s="719"/>
      <c r="BV9" s="719"/>
      <c r="BW9" s="719"/>
      <c r="BX9" s="719"/>
      <c r="BY9" s="720"/>
    </row>
    <row r="10" spans="1:77" ht="15" customHeight="1" x14ac:dyDescent="0.15">
      <c r="A10" s="228" t="str">
        <f>IF(ISERROR(VLOOKUP(B10,'施設調書(公園施設・ﾒｰｶｰ名) 入力用'!$B$8:$AN$452,6,FALSE)),"",(VLOOKUP(B10,'施設調書(公園施設・ﾒｰｶｰ名) 入力用'!$B$8:$AN$452,4,FALSE)))</f>
        <v/>
      </c>
      <c r="B10" s="229">
        <v>8</v>
      </c>
      <c r="C10" s="706" t="str">
        <f>IF(ISERROR(VLOOKUP(B10,'施設調書(公園施設・ﾒｰｶｰ名) 入力用'!$B$8:$AN$452,10,FALSE)),"",(VLOOKUP(B10,'施設調書(公園施設・ﾒｰｶｰ名) 入力用'!$B$8:$AN$452,10,FALSE)))</f>
        <v/>
      </c>
      <c r="D10" s="707"/>
      <c r="E10" s="707"/>
      <c r="F10" s="707"/>
      <c r="G10" s="707"/>
      <c r="H10" s="708"/>
      <c r="I10" s="709" t="str">
        <f>IF(ISERROR(VLOOKUP(B10,'施設調書(公園施設・ﾒｰｶｰ名) 入力用'!$B$8:$AN$452,14,FALSE)),"",VLOOKUP(B10,'施設調書(公園施設・ﾒｰｶｰ名) 入力用'!$B$8:$AN$452,14,FALSE)&amp;"")</f>
        <v/>
      </c>
      <c r="J10" s="710"/>
      <c r="K10" s="710"/>
      <c r="L10" s="710"/>
      <c r="M10" s="710"/>
      <c r="N10" s="711"/>
      <c r="O10" s="709" t="str">
        <f>IF(ISERROR(VLOOKUP(B10,'施設調書(公園施設・ﾒｰｶｰ名) 入力用'!$B$8:$AN$452,18,FALSE)),"",VLOOKUP(B10,'施設調書(公園施設・ﾒｰｶｰ名) 入力用'!$B$8:$AN$452,18,FALSE)&amp;"")</f>
        <v/>
      </c>
      <c r="P10" s="711"/>
      <c r="Q10" s="712" t="str">
        <f>IF(ISERROR(VLOOKUP(B10,'施設調書(公園施設・ﾒｰｶｰ名) 入力用'!$B$8:$AN$452,19,FALSE)),"",VLOOKUP(B10,'施設調書(公園施設・ﾒｰｶｰ名) 入力用'!$B$8:$AN$452,19,FALSE)&amp;"")</f>
        <v/>
      </c>
      <c r="R10" s="713"/>
      <c r="S10" s="714"/>
      <c r="T10" s="715" t="str">
        <f>IF(ISERROR(VLOOKUP(B10,'施設調書(公園施設・ﾒｰｶｰ名) 入力用'!$B$8:$AN$452,20,FALSE)),"",(VLOOKUP(B10,'施設調書(公園施設・ﾒｰｶｰ名) 入力用'!$B$8:$AN$452,20,FALSE))&amp;"")</f>
        <v/>
      </c>
      <c r="U10" s="716"/>
      <c r="V10" s="716"/>
      <c r="W10" s="716"/>
      <c r="X10" s="716"/>
      <c r="Y10" s="717"/>
      <c r="Z10" s="222"/>
      <c r="AA10" s="224" t="str">
        <f>IF(ISERROR(VLOOKUP(AB10,'施設調書(公園施設・ﾒｰｶｰ名) 入力用'!$B$8:$AN$452,6,FALSE)),"",(VLOOKUP(AB10,'施設調書(公園施設・ﾒｰｶｰ名) 入力用'!$B$8:$AN$452,4,FALSE)))</f>
        <v/>
      </c>
      <c r="AB10" s="229">
        <v>58</v>
      </c>
      <c r="AC10" s="721" t="str">
        <f>IF(ISERROR(VLOOKUP(AB10,'施設調書(公園施設・ﾒｰｶｰ名) 入力用'!$B$53:$AN$452,10,FALSE)),"",(VLOOKUP(AB10,'施設調書(公園施設・ﾒｰｶｰ名) 入力用'!$B$53:$AN$452,10,FALSE)))</f>
        <v/>
      </c>
      <c r="AD10" s="722"/>
      <c r="AE10" s="722"/>
      <c r="AF10" s="722"/>
      <c r="AG10" s="722"/>
      <c r="AH10" s="723"/>
      <c r="AI10" s="709" t="str">
        <f>IF(ISERROR(VLOOKUP(AB10,'施設調書(公園施設・ﾒｰｶｰ名) 入力用'!$B$53:$AN$452,14,FALSE)),"",VLOOKUP(AB10,'施設調書(公園施設・ﾒｰｶｰ名) 入力用'!$B$53:$AN$452,14,FALSE)&amp;"")</f>
        <v/>
      </c>
      <c r="AJ10" s="710"/>
      <c r="AK10" s="710"/>
      <c r="AL10" s="710"/>
      <c r="AM10" s="710"/>
      <c r="AN10" s="711"/>
      <c r="AO10" s="709" t="str">
        <f>IF(ISERROR(VLOOKUP(AB10,'施設調書(公園施設・ﾒｰｶｰ名) 入力用'!$B$8:$AN$452,18,FALSE)),"",VLOOKUP(AB10,'施設調書(公園施設・ﾒｰｶｰ名) 入力用'!$B$8:$AN$452,18,FALSE)&amp;"")</f>
        <v/>
      </c>
      <c r="AP10" s="711"/>
      <c r="AQ10" s="712" t="str">
        <f>IF(ISERROR(VLOOKUP(AB10,'施設調書(公園施設・ﾒｰｶｰ名) 入力用'!$B$8:$AN$452,19,FALSE)),"",VLOOKUP(AB10,'施設調書(公園施設・ﾒｰｶｰ名) 入力用'!$B$8:$AN$452,19,FALSE)&amp;"")</f>
        <v/>
      </c>
      <c r="AR10" s="713"/>
      <c r="AS10" s="714"/>
      <c r="AT10" s="718" t="str">
        <f>IF(ISERROR(VLOOKUP(AB10,'施設調書(公園施設・ﾒｰｶｰ名) 入力用'!$B$8:$AN$452,20,FALSE)),"",(VLOOKUP(AB10,'施設調書(公園施設・ﾒｰｶｰ名) 入力用'!$B$8:$AN$452,20,FALSE))&amp;"")</f>
        <v/>
      </c>
      <c r="AU10" s="719"/>
      <c r="AV10" s="719"/>
      <c r="AW10" s="719"/>
      <c r="AX10" s="719"/>
      <c r="AY10" s="720"/>
      <c r="AZ10" s="24"/>
      <c r="BA10" s="224" t="str">
        <f>IF(ISERROR(VLOOKUP(BB10,'施設調書(公園施設・ﾒｰｶｰ名) 入力用'!$B$8:$AN$452,6,FALSE)),"",(VLOOKUP(BB10,'施設調書(公園施設・ﾒｰｶｰ名) 入力用'!$B$8:$AN$452,4,FALSE)))</f>
        <v/>
      </c>
      <c r="BB10" s="229">
        <v>108</v>
      </c>
      <c r="BC10" s="721" t="str">
        <f>IF(ISERROR(VLOOKUP(BB10,'施設調書(公園施設・ﾒｰｶｰ名) 入力用'!$B$8:$AN$452,10,FALSE)),"",(VLOOKUP(BB10,'施設調書(公園施設・ﾒｰｶｰ名) 入力用'!$B$8:$AN$452,10,FALSE)))</f>
        <v/>
      </c>
      <c r="BD10" s="722"/>
      <c r="BE10" s="722"/>
      <c r="BF10" s="722"/>
      <c r="BG10" s="722"/>
      <c r="BH10" s="723"/>
      <c r="BI10" s="709" t="str">
        <f>IF(ISERROR(VLOOKUP(BB10,'施設調書(公園施設・ﾒｰｶｰ名) 入力用'!$B$8:$AN$452,14,FALSE)),"",VLOOKUP(BB10,'施設調書(公園施設・ﾒｰｶｰ名) 入力用'!$B$8:$AN$452,14,FALSE)&amp;"")</f>
        <v/>
      </c>
      <c r="BJ10" s="710"/>
      <c r="BK10" s="710"/>
      <c r="BL10" s="710"/>
      <c r="BM10" s="710"/>
      <c r="BN10" s="711"/>
      <c r="BO10" s="709" t="str">
        <f>IF(ISERROR(VLOOKUP(BB10,'施設調書(公園施設・ﾒｰｶｰ名) 入力用'!$B$8:$AN$452,18,FALSE)),"",VLOOKUP(BB10,'施設調書(公園施設・ﾒｰｶｰ名) 入力用'!$B$8:$AN$452,18,FALSE)&amp;"")</f>
        <v/>
      </c>
      <c r="BP10" s="711"/>
      <c r="BQ10" s="712" t="str">
        <f>IF(ISERROR(VLOOKUP(BB10,'施設調書(公園施設・ﾒｰｶｰ名) 入力用'!$B$8:$AN$452,19,FALSE)),"",VLOOKUP(BB10,'施設調書(公園施設・ﾒｰｶｰ名) 入力用'!$B$8:$AN$452,19,FALSE)&amp;"")</f>
        <v/>
      </c>
      <c r="BR10" s="713"/>
      <c r="BS10" s="714"/>
      <c r="BT10" s="718" t="str">
        <f>IF(ISERROR(VLOOKUP(BB10,'施設調書(公園施設・ﾒｰｶｰ名) 入力用'!$B$8:$AN$452,20,FALSE)),"",(VLOOKUP(BB10,'施設調書(公園施設・ﾒｰｶｰ名) 入力用'!$B$8:$AN$452,20,FALSE))&amp;"")</f>
        <v/>
      </c>
      <c r="BU10" s="719"/>
      <c r="BV10" s="719"/>
      <c r="BW10" s="719"/>
      <c r="BX10" s="719"/>
      <c r="BY10" s="720"/>
    </row>
    <row r="11" spans="1:77" ht="15" customHeight="1" x14ac:dyDescent="0.15">
      <c r="A11" s="228" t="str">
        <f>IF(ISERROR(VLOOKUP(B11,'施設調書(公園施設・ﾒｰｶｰ名) 入力用'!$B$8:$AN$452,6,FALSE)),"",(VLOOKUP(B11,'施設調書(公園施設・ﾒｰｶｰ名) 入力用'!$B$8:$AN$452,4,FALSE)))</f>
        <v/>
      </c>
      <c r="B11" s="229">
        <v>9</v>
      </c>
      <c r="C11" s="706" t="str">
        <f>IF(ISERROR(VLOOKUP(B11,'施設調書(公園施設・ﾒｰｶｰ名) 入力用'!$B$8:$AN$452,10,FALSE)),"",(VLOOKUP(B11,'施設調書(公園施設・ﾒｰｶｰ名) 入力用'!$B$8:$AN$452,10,FALSE)))</f>
        <v/>
      </c>
      <c r="D11" s="707"/>
      <c r="E11" s="707"/>
      <c r="F11" s="707"/>
      <c r="G11" s="707"/>
      <c r="H11" s="708"/>
      <c r="I11" s="709" t="str">
        <f>IF(ISERROR(VLOOKUP(B11,'施設調書(公園施設・ﾒｰｶｰ名) 入力用'!$B$8:$AN$452,14,FALSE)),"",VLOOKUP(B11,'施設調書(公園施設・ﾒｰｶｰ名) 入力用'!$B$8:$AN$452,14,FALSE)&amp;"")</f>
        <v/>
      </c>
      <c r="J11" s="710"/>
      <c r="K11" s="710"/>
      <c r="L11" s="710"/>
      <c r="M11" s="710"/>
      <c r="N11" s="711"/>
      <c r="O11" s="709" t="str">
        <f>IF(ISERROR(VLOOKUP(B11,'施設調書(公園施設・ﾒｰｶｰ名) 入力用'!$B$8:$AN$452,18,FALSE)),"",VLOOKUP(B11,'施設調書(公園施設・ﾒｰｶｰ名) 入力用'!$B$8:$AN$452,18,FALSE)&amp;"")</f>
        <v/>
      </c>
      <c r="P11" s="711"/>
      <c r="Q11" s="712" t="str">
        <f>IF(ISERROR(VLOOKUP(B11,'施設調書(公園施設・ﾒｰｶｰ名) 入力用'!$B$8:$AN$452,19,FALSE)),"",VLOOKUP(B11,'施設調書(公園施設・ﾒｰｶｰ名) 入力用'!$B$8:$AN$452,19,FALSE)&amp;"")</f>
        <v/>
      </c>
      <c r="R11" s="713"/>
      <c r="S11" s="714"/>
      <c r="T11" s="715" t="str">
        <f>IF(ISERROR(VLOOKUP(B11,'施設調書(公園施設・ﾒｰｶｰ名) 入力用'!$B$8:$AN$452,20,FALSE)),"",(VLOOKUP(B11,'施設調書(公園施設・ﾒｰｶｰ名) 入力用'!$B$8:$AN$452,20,FALSE))&amp;"")</f>
        <v/>
      </c>
      <c r="U11" s="716"/>
      <c r="V11" s="716"/>
      <c r="W11" s="716"/>
      <c r="X11" s="716"/>
      <c r="Y11" s="717"/>
      <c r="Z11" s="222"/>
      <c r="AA11" s="224" t="str">
        <f>IF(ISERROR(VLOOKUP(AB11,'施設調書(公園施設・ﾒｰｶｰ名) 入力用'!$B$8:$AN$452,6,FALSE)),"",(VLOOKUP(AB11,'施設調書(公園施設・ﾒｰｶｰ名) 入力用'!$B$8:$AN$452,4,FALSE)))</f>
        <v/>
      </c>
      <c r="AB11" s="229">
        <v>59</v>
      </c>
      <c r="AC11" s="721" t="str">
        <f>IF(ISERROR(VLOOKUP(AB11,'施設調書(公園施設・ﾒｰｶｰ名) 入力用'!$B$53:$AN$452,10,FALSE)),"",(VLOOKUP(AB11,'施設調書(公園施設・ﾒｰｶｰ名) 入力用'!$B$53:$AN$452,10,FALSE)))</f>
        <v/>
      </c>
      <c r="AD11" s="722"/>
      <c r="AE11" s="722"/>
      <c r="AF11" s="722"/>
      <c r="AG11" s="722"/>
      <c r="AH11" s="723"/>
      <c r="AI11" s="709" t="str">
        <f>IF(ISERROR(VLOOKUP(AB11,'施設調書(公園施設・ﾒｰｶｰ名) 入力用'!$B$53:$AN$452,14,FALSE)),"",VLOOKUP(AB11,'施設調書(公園施設・ﾒｰｶｰ名) 入力用'!$B$53:$AN$452,14,FALSE)&amp;"")</f>
        <v/>
      </c>
      <c r="AJ11" s="710"/>
      <c r="AK11" s="710"/>
      <c r="AL11" s="710"/>
      <c r="AM11" s="710"/>
      <c r="AN11" s="711"/>
      <c r="AO11" s="709" t="str">
        <f>IF(ISERROR(VLOOKUP(AB11,'施設調書(公園施設・ﾒｰｶｰ名) 入力用'!$B$8:$AN$452,18,FALSE)),"",VLOOKUP(AB11,'施設調書(公園施設・ﾒｰｶｰ名) 入力用'!$B$8:$AN$452,18,FALSE)&amp;"")</f>
        <v/>
      </c>
      <c r="AP11" s="711"/>
      <c r="AQ11" s="712" t="str">
        <f>IF(ISERROR(VLOOKUP(AB11,'施設調書(公園施設・ﾒｰｶｰ名) 入力用'!$B$8:$AN$452,19,FALSE)),"",VLOOKUP(AB11,'施設調書(公園施設・ﾒｰｶｰ名) 入力用'!$B$8:$AN$452,19,FALSE)&amp;"")</f>
        <v/>
      </c>
      <c r="AR11" s="713"/>
      <c r="AS11" s="714"/>
      <c r="AT11" s="718" t="str">
        <f>IF(ISERROR(VLOOKUP(AB11,'施設調書(公園施設・ﾒｰｶｰ名) 入力用'!$B$8:$AN$452,20,FALSE)),"",(VLOOKUP(AB11,'施設調書(公園施設・ﾒｰｶｰ名) 入力用'!$B$8:$AN$452,20,FALSE))&amp;"")</f>
        <v/>
      </c>
      <c r="AU11" s="719"/>
      <c r="AV11" s="719"/>
      <c r="AW11" s="719"/>
      <c r="AX11" s="719"/>
      <c r="AY11" s="720"/>
      <c r="AZ11" s="24"/>
      <c r="BA11" s="224" t="str">
        <f>IF(ISERROR(VLOOKUP(BB11,'施設調書(公園施設・ﾒｰｶｰ名) 入力用'!$B$8:$AN$452,6,FALSE)),"",(VLOOKUP(BB11,'施設調書(公園施設・ﾒｰｶｰ名) 入力用'!$B$8:$AN$452,4,FALSE)))</f>
        <v/>
      </c>
      <c r="BB11" s="229">
        <v>109</v>
      </c>
      <c r="BC11" s="721" t="str">
        <f>IF(ISERROR(VLOOKUP(BB11,'施設調書(公園施設・ﾒｰｶｰ名) 入力用'!$B$8:$AN$452,10,FALSE)),"",(VLOOKUP(BB11,'施設調書(公園施設・ﾒｰｶｰ名) 入力用'!$B$8:$AN$452,10,FALSE)))</f>
        <v/>
      </c>
      <c r="BD11" s="722"/>
      <c r="BE11" s="722"/>
      <c r="BF11" s="722"/>
      <c r="BG11" s="722"/>
      <c r="BH11" s="723"/>
      <c r="BI11" s="709" t="str">
        <f>IF(ISERROR(VLOOKUP(BB11,'施設調書(公園施設・ﾒｰｶｰ名) 入力用'!$B$8:$AN$452,14,FALSE)),"",VLOOKUP(BB11,'施設調書(公園施設・ﾒｰｶｰ名) 入力用'!$B$8:$AN$452,14,FALSE)&amp;"")</f>
        <v/>
      </c>
      <c r="BJ11" s="710"/>
      <c r="BK11" s="710"/>
      <c r="BL11" s="710"/>
      <c r="BM11" s="710"/>
      <c r="BN11" s="711"/>
      <c r="BO11" s="709" t="str">
        <f>IF(ISERROR(VLOOKUP(BB11,'施設調書(公園施設・ﾒｰｶｰ名) 入力用'!$B$8:$AN$452,18,FALSE)),"",VLOOKUP(BB11,'施設調書(公園施設・ﾒｰｶｰ名) 入力用'!$B$8:$AN$452,18,FALSE)&amp;"")</f>
        <v/>
      </c>
      <c r="BP11" s="711"/>
      <c r="BQ11" s="712" t="str">
        <f>IF(ISERROR(VLOOKUP(BB11,'施設調書(公園施設・ﾒｰｶｰ名) 入力用'!$B$8:$AN$452,19,FALSE)),"",VLOOKUP(BB11,'施設調書(公園施設・ﾒｰｶｰ名) 入力用'!$B$8:$AN$452,19,FALSE)&amp;"")</f>
        <v/>
      </c>
      <c r="BR11" s="713"/>
      <c r="BS11" s="714"/>
      <c r="BT11" s="718" t="str">
        <f>IF(ISERROR(VLOOKUP(BB11,'施設調書(公園施設・ﾒｰｶｰ名) 入力用'!$B$8:$AN$452,20,FALSE)),"",(VLOOKUP(BB11,'施設調書(公園施設・ﾒｰｶｰ名) 入力用'!$B$8:$AN$452,20,FALSE))&amp;"")</f>
        <v/>
      </c>
      <c r="BU11" s="719"/>
      <c r="BV11" s="719"/>
      <c r="BW11" s="719"/>
      <c r="BX11" s="719"/>
      <c r="BY11" s="720"/>
    </row>
    <row r="12" spans="1:77" ht="15" customHeight="1" x14ac:dyDescent="0.15">
      <c r="A12" s="228" t="str">
        <f>IF(ISERROR(VLOOKUP(B12,'施設調書(公園施設・ﾒｰｶｰ名) 入力用'!$B$8:$AN$452,6,FALSE)),"",(VLOOKUP(B12,'施設調書(公園施設・ﾒｰｶｰ名) 入力用'!$B$8:$AN$452,4,FALSE)))</f>
        <v/>
      </c>
      <c r="B12" s="229">
        <v>10</v>
      </c>
      <c r="C12" s="706" t="str">
        <f>IF(ISERROR(VLOOKUP(B12,'施設調書(公園施設・ﾒｰｶｰ名) 入力用'!$B$8:$AN$452,10,FALSE)),"",(VLOOKUP(B12,'施設調書(公園施設・ﾒｰｶｰ名) 入力用'!$B$8:$AN$452,10,FALSE)))</f>
        <v/>
      </c>
      <c r="D12" s="707"/>
      <c r="E12" s="707"/>
      <c r="F12" s="707"/>
      <c r="G12" s="707"/>
      <c r="H12" s="708"/>
      <c r="I12" s="709" t="str">
        <f>IF(ISERROR(VLOOKUP(B12,'施設調書(公園施設・ﾒｰｶｰ名) 入力用'!$B$8:$AN$452,14,FALSE)),"",VLOOKUP(B12,'施設調書(公園施設・ﾒｰｶｰ名) 入力用'!$B$8:$AN$452,14,FALSE)&amp;"")</f>
        <v/>
      </c>
      <c r="J12" s="710"/>
      <c r="K12" s="710"/>
      <c r="L12" s="710"/>
      <c r="M12" s="710"/>
      <c r="N12" s="711"/>
      <c r="O12" s="709" t="str">
        <f>IF(ISERROR(VLOOKUP(B12,'施設調書(公園施設・ﾒｰｶｰ名) 入力用'!$B$8:$AN$452,18,FALSE)),"",VLOOKUP(B12,'施設調書(公園施設・ﾒｰｶｰ名) 入力用'!$B$8:$AN$452,18,FALSE)&amp;"")</f>
        <v/>
      </c>
      <c r="P12" s="711"/>
      <c r="Q12" s="712" t="str">
        <f>IF(ISERROR(VLOOKUP(B12,'施設調書(公園施設・ﾒｰｶｰ名) 入力用'!$B$8:$AN$452,19,FALSE)),"",VLOOKUP(B12,'施設調書(公園施設・ﾒｰｶｰ名) 入力用'!$B$8:$AN$452,19,FALSE)&amp;"")</f>
        <v/>
      </c>
      <c r="R12" s="713"/>
      <c r="S12" s="714"/>
      <c r="T12" s="715" t="str">
        <f>IF(ISERROR(VLOOKUP(B12,'施設調書(公園施設・ﾒｰｶｰ名) 入力用'!$B$8:$AN$452,20,FALSE)),"",(VLOOKUP(B12,'施設調書(公園施設・ﾒｰｶｰ名) 入力用'!$B$8:$AN$452,20,FALSE))&amp;"")</f>
        <v/>
      </c>
      <c r="U12" s="716"/>
      <c r="V12" s="716"/>
      <c r="W12" s="716"/>
      <c r="X12" s="716"/>
      <c r="Y12" s="717"/>
      <c r="Z12" s="222"/>
      <c r="AA12" s="224" t="str">
        <f>IF(ISERROR(VLOOKUP(AB12,'施設調書(公園施設・ﾒｰｶｰ名) 入力用'!$B$8:$AN$452,6,FALSE)),"",(VLOOKUP(AB12,'施設調書(公園施設・ﾒｰｶｰ名) 入力用'!$B$8:$AN$452,4,FALSE)))</f>
        <v/>
      </c>
      <c r="AB12" s="229">
        <v>60</v>
      </c>
      <c r="AC12" s="721" t="str">
        <f>IF(ISERROR(VLOOKUP(AB12,'施設調書(公園施設・ﾒｰｶｰ名) 入力用'!$B$53:$AN$452,10,FALSE)),"",(VLOOKUP(AB12,'施設調書(公園施設・ﾒｰｶｰ名) 入力用'!$B$53:$AN$452,10,FALSE)))</f>
        <v/>
      </c>
      <c r="AD12" s="722"/>
      <c r="AE12" s="722"/>
      <c r="AF12" s="722"/>
      <c r="AG12" s="722"/>
      <c r="AH12" s="723"/>
      <c r="AI12" s="709" t="str">
        <f>IF(ISERROR(VLOOKUP(AB12,'施設調書(公園施設・ﾒｰｶｰ名) 入力用'!$B$53:$AN$452,14,FALSE)),"",VLOOKUP(AB12,'施設調書(公園施設・ﾒｰｶｰ名) 入力用'!$B$53:$AN$452,14,FALSE)&amp;"")</f>
        <v/>
      </c>
      <c r="AJ12" s="710"/>
      <c r="AK12" s="710"/>
      <c r="AL12" s="710"/>
      <c r="AM12" s="710"/>
      <c r="AN12" s="711"/>
      <c r="AO12" s="709" t="str">
        <f>IF(ISERROR(VLOOKUP(AB12,'施設調書(公園施設・ﾒｰｶｰ名) 入力用'!$B$8:$AN$452,18,FALSE)),"",VLOOKUP(AB12,'施設調書(公園施設・ﾒｰｶｰ名) 入力用'!$B$8:$AN$452,18,FALSE)&amp;"")</f>
        <v/>
      </c>
      <c r="AP12" s="711"/>
      <c r="AQ12" s="712" t="str">
        <f>IF(ISERROR(VLOOKUP(AB12,'施設調書(公園施設・ﾒｰｶｰ名) 入力用'!$B$8:$AN$452,19,FALSE)),"",VLOOKUP(AB12,'施設調書(公園施設・ﾒｰｶｰ名) 入力用'!$B$8:$AN$452,19,FALSE)&amp;"")</f>
        <v/>
      </c>
      <c r="AR12" s="713"/>
      <c r="AS12" s="714"/>
      <c r="AT12" s="718" t="str">
        <f>IF(ISERROR(VLOOKUP(AB12,'施設調書(公園施設・ﾒｰｶｰ名) 入力用'!$B$8:$AN$452,20,FALSE)),"",(VLOOKUP(AB12,'施設調書(公園施設・ﾒｰｶｰ名) 入力用'!$B$8:$AN$452,20,FALSE))&amp;"")</f>
        <v/>
      </c>
      <c r="AU12" s="719"/>
      <c r="AV12" s="719"/>
      <c r="AW12" s="719"/>
      <c r="AX12" s="719"/>
      <c r="AY12" s="720"/>
      <c r="AZ12" s="24"/>
      <c r="BA12" s="224" t="str">
        <f>IF(ISERROR(VLOOKUP(BB12,'施設調書(公園施設・ﾒｰｶｰ名) 入力用'!$B$8:$AN$452,6,FALSE)),"",(VLOOKUP(BB12,'施設調書(公園施設・ﾒｰｶｰ名) 入力用'!$B$8:$AN$452,4,FALSE)))</f>
        <v/>
      </c>
      <c r="BB12" s="229">
        <v>110</v>
      </c>
      <c r="BC12" s="721" t="str">
        <f>IF(ISERROR(VLOOKUP(BB12,'施設調書(公園施設・ﾒｰｶｰ名) 入力用'!$B$8:$AN$452,10,FALSE)),"",(VLOOKUP(BB12,'施設調書(公園施設・ﾒｰｶｰ名) 入力用'!$B$8:$AN$452,10,FALSE)))</f>
        <v/>
      </c>
      <c r="BD12" s="722"/>
      <c r="BE12" s="722"/>
      <c r="BF12" s="722"/>
      <c r="BG12" s="722"/>
      <c r="BH12" s="723"/>
      <c r="BI12" s="709" t="str">
        <f>IF(ISERROR(VLOOKUP(BB12,'施設調書(公園施設・ﾒｰｶｰ名) 入力用'!$B$8:$AN$452,14,FALSE)),"",VLOOKUP(BB12,'施設調書(公園施設・ﾒｰｶｰ名) 入力用'!$B$8:$AN$452,14,FALSE)&amp;"")</f>
        <v/>
      </c>
      <c r="BJ12" s="710"/>
      <c r="BK12" s="710"/>
      <c r="BL12" s="710"/>
      <c r="BM12" s="710"/>
      <c r="BN12" s="711"/>
      <c r="BO12" s="709" t="str">
        <f>IF(ISERROR(VLOOKUP(BB12,'施設調書(公園施設・ﾒｰｶｰ名) 入力用'!$B$8:$AN$452,18,FALSE)),"",VLOOKUP(BB12,'施設調書(公園施設・ﾒｰｶｰ名) 入力用'!$B$8:$AN$452,18,FALSE)&amp;"")</f>
        <v/>
      </c>
      <c r="BP12" s="711"/>
      <c r="BQ12" s="712" t="str">
        <f>IF(ISERROR(VLOOKUP(BB12,'施設調書(公園施設・ﾒｰｶｰ名) 入力用'!$B$8:$AN$452,19,FALSE)),"",VLOOKUP(BB12,'施設調書(公園施設・ﾒｰｶｰ名) 入力用'!$B$8:$AN$452,19,FALSE)&amp;"")</f>
        <v/>
      </c>
      <c r="BR12" s="713"/>
      <c r="BS12" s="714"/>
      <c r="BT12" s="718" t="str">
        <f>IF(ISERROR(VLOOKUP(BB12,'施設調書(公園施設・ﾒｰｶｰ名) 入力用'!$B$8:$AN$452,20,FALSE)),"",(VLOOKUP(BB12,'施設調書(公園施設・ﾒｰｶｰ名) 入力用'!$B$8:$AN$452,20,FALSE))&amp;"")</f>
        <v/>
      </c>
      <c r="BU12" s="719"/>
      <c r="BV12" s="719"/>
      <c r="BW12" s="719"/>
      <c r="BX12" s="719"/>
      <c r="BY12" s="720"/>
    </row>
    <row r="13" spans="1:77" ht="15" customHeight="1" x14ac:dyDescent="0.15">
      <c r="A13" s="228" t="str">
        <f>IF(ISERROR(VLOOKUP(B13,'施設調書(公園施設・ﾒｰｶｰ名) 入力用'!$B$8:$AN$452,6,FALSE)),"",(VLOOKUP(B13,'施設調書(公園施設・ﾒｰｶｰ名) 入力用'!$B$8:$AN$452,4,FALSE)))</f>
        <v/>
      </c>
      <c r="B13" s="229">
        <v>11</v>
      </c>
      <c r="C13" s="706" t="str">
        <f>IF(ISERROR(VLOOKUP(B13,'施設調書(公園施設・ﾒｰｶｰ名) 入力用'!$B$8:$AN$452,10,FALSE)),"",(VLOOKUP(B13,'施設調書(公園施設・ﾒｰｶｰ名) 入力用'!$B$8:$AN$452,10,FALSE)))</f>
        <v/>
      </c>
      <c r="D13" s="707"/>
      <c r="E13" s="707"/>
      <c r="F13" s="707"/>
      <c r="G13" s="707"/>
      <c r="H13" s="708"/>
      <c r="I13" s="709" t="str">
        <f>IF(ISERROR(VLOOKUP(B13,'施設調書(公園施設・ﾒｰｶｰ名) 入力用'!$B$8:$AN$452,14,FALSE)),"",VLOOKUP(B13,'施設調書(公園施設・ﾒｰｶｰ名) 入力用'!$B$8:$AN$452,14,FALSE)&amp;"")</f>
        <v/>
      </c>
      <c r="J13" s="710"/>
      <c r="K13" s="710"/>
      <c r="L13" s="710"/>
      <c r="M13" s="710"/>
      <c r="N13" s="711"/>
      <c r="O13" s="709" t="str">
        <f>IF(ISERROR(VLOOKUP(B13,'施設調書(公園施設・ﾒｰｶｰ名) 入力用'!$B$8:$AN$452,18,FALSE)),"",VLOOKUP(B13,'施設調書(公園施設・ﾒｰｶｰ名) 入力用'!$B$8:$AN$452,18,FALSE)&amp;"")</f>
        <v/>
      </c>
      <c r="P13" s="711"/>
      <c r="Q13" s="712" t="str">
        <f>IF(ISERROR(VLOOKUP(B13,'施設調書(公園施設・ﾒｰｶｰ名) 入力用'!$B$8:$AN$452,19,FALSE)),"",VLOOKUP(B13,'施設調書(公園施設・ﾒｰｶｰ名) 入力用'!$B$8:$AN$452,19,FALSE)&amp;"")</f>
        <v/>
      </c>
      <c r="R13" s="713"/>
      <c r="S13" s="714"/>
      <c r="T13" s="715" t="str">
        <f>IF(ISERROR(VLOOKUP(B13,'施設調書(公園施設・ﾒｰｶｰ名) 入力用'!$B$8:$AN$452,20,FALSE)),"",(VLOOKUP(B13,'施設調書(公園施設・ﾒｰｶｰ名) 入力用'!$B$8:$AN$452,20,FALSE))&amp;"")</f>
        <v/>
      </c>
      <c r="U13" s="716"/>
      <c r="V13" s="716"/>
      <c r="W13" s="716"/>
      <c r="X13" s="716"/>
      <c r="Y13" s="717"/>
      <c r="Z13" s="222"/>
      <c r="AA13" s="224" t="str">
        <f>IF(ISERROR(VLOOKUP(AB13,'施設調書(公園施設・ﾒｰｶｰ名) 入力用'!$B$8:$AN$452,6,FALSE)),"",(VLOOKUP(AB13,'施設調書(公園施設・ﾒｰｶｰ名) 入力用'!$B$8:$AN$452,4,FALSE)))</f>
        <v/>
      </c>
      <c r="AB13" s="229">
        <v>61</v>
      </c>
      <c r="AC13" s="721" t="str">
        <f>IF(ISERROR(VLOOKUP(AB13,'施設調書(公園施設・ﾒｰｶｰ名) 入力用'!$B$53:$AN$452,10,FALSE)),"",(VLOOKUP(AB13,'施設調書(公園施設・ﾒｰｶｰ名) 入力用'!$B$53:$AN$452,10,FALSE)))</f>
        <v/>
      </c>
      <c r="AD13" s="722"/>
      <c r="AE13" s="722"/>
      <c r="AF13" s="722"/>
      <c r="AG13" s="722"/>
      <c r="AH13" s="723"/>
      <c r="AI13" s="709" t="str">
        <f>IF(ISERROR(VLOOKUP(AB13,'施設調書(公園施設・ﾒｰｶｰ名) 入力用'!$B$53:$AN$452,14,FALSE)),"",VLOOKUP(AB13,'施設調書(公園施設・ﾒｰｶｰ名) 入力用'!$B$53:$AN$452,14,FALSE)&amp;"")</f>
        <v/>
      </c>
      <c r="AJ13" s="710"/>
      <c r="AK13" s="710"/>
      <c r="AL13" s="710"/>
      <c r="AM13" s="710"/>
      <c r="AN13" s="711"/>
      <c r="AO13" s="709" t="str">
        <f>IF(ISERROR(VLOOKUP(AB13,'施設調書(公園施設・ﾒｰｶｰ名) 入力用'!$B$8:$AN$452,18,FALSE)),"",VLOOKUP(AB13,'施設調書(公園施設・ﾒｰｶｰ名) 入力用'!$B$8:$AN$452,18,FALSE)&amp;"")</f>
        <v/>
      </c>
      <c r="AP13" s="711"/>
      <c r="AQ13" s="712" t="str">
        <f>IF(ISERROR(VLOOKUP(AB13,'施設調書(公園施設・ﾒｰｶｰ名) 入力用'!$B$8:$AN$452,19,FALSE)),"",VLOOKUP(AB13,'施設調書(公園施設・ﾒｰｶｰ名) 入力用'!$B$8:$AN$452,19,FALSE)&amp;"")</f>
        <v/>
      </c>
      <c r="AR13" s="713"/>
      <c r="AS13" s="714"/>
      <c r="AT13" s="718" t="str">
        <f>IF(ISERROR(VLOOKUP(AB13,'施設調書(公園施設・ﾒｰｶｰ名) 入力用'!$B$8:$AN$452,20,FALSE)),"",(VLOOKUP(AB13,'施設調書(公園施設・ﾒｰｶｰ名) 入力用'!$B$8:$AN$452,20,FALSE))&amp;"")</f>
        <v/>
      </c>
      <c r="AU13" s="719"/>
      <c r="AV13" s="719"/>
      <c r="AW13" s="719"/>
      <c r="AX13" s="719"/>
      <c r="AY13" s="720"/>
      <c r="AZ13" s="24"/>
      <c r="BA13" s="224" t="str">
        <f>IF(ISERROR(VLOOKUP(BB13,'施設調書(公園施設・ﾒｰｶｰ名) 入力用'!$B$8:$AN$452,6,FALSE)),"",(VLOOKUP(BB13,'施設調書(公園施設・ﾒｰｶｰ名) 入力用'!$B$8:$AN$452,4,FALSE)))</f>
        <v/>
      </c>
      <c r="BB13" s="229">
        <v>111</v>
      </c>
      <c r="BC13" s="721" t="str">
        <f>IF(ISERROR(VLOOKUP(BB13,'施設調書(公園施設・ﾒｰｶｰ名) 入力用'!$B$8:$AN$452,10,FALSE)),"",(VLOOKUP(BB13,'施設調書(公園施設・ﾒｰｶｰ名) 入力用'!$B$8:$AN$452,10,FALSE)))</f>
        <v/>
      </c>
      <c r="BD13" s="722"/>
      <c r="BE13" s="722"/>
      <c r="BF13" s="722"/>
      <c r="BG13" s="722"/>
      <c r="BH13" s="723"/>
      <c r="BI13" s="709" t="str">
        <f>IF(ISERROR(VLOOKUP(BB13,'施設調書(公園施設・ﾒｰｶｰ名) 入力用'!$B$8:$AN$452,14,FALSE)),"",VLOOKUP(BB13,'施設調書(公園施設・ﾒｰｶｰ名) 入力用'!$B$8:$AN$452,14,FALSE)&amp;"")</f>
        <v/>
      </c>
      <c r="BJ13" s="710"/>
      <c r="BK13" s="710"/>
      <c r="BL13" s="710"/>
      <c r="BM13" s="710"/>
      <c r="BN13" s="711"/>
      <c r="BO13" s="709" t="str">
        <f>IF(ISERROR(VLOOKUP(BB13,'施設調書(公園施設・ﾒｰｶｰ名) 入力用'!$B$8:$AN$452,18,FALSE)),"",VLOOKUP(BB13,'施設調書(公園施設・ﾒｰｶｰ名) 入力用'!$B$8:$AN$452,18,FALSE)&amp;"")</f>
        <v/>
      </c>
      <c r="BP13" s="711"/>
      <c r="BQ13" s="712" t="str">
        <f>IF(ISERROR(VLOOKUP(BB13,'施設調書(公園施設・ﾒｰｶｰ名) 入力用'!$B$8:$AN$452,19,FALSE)),"",VLOOKUP(BB13,'施設調書(公園施設・ﾒｰｶｰ名) 入力用'!$B$8:$AN$452,19,FALSE)&amp;"")</f>
        <v/>
      </c>
      <c r="BR13" s="713"/>
      <c r="BS13" s="714"/>
      <c r="BT13" s="718" t="str">
        <f>IF(ISERROR(VLOOKUP(BB13,'施設調書(公園施設・ﾒｰｶｰ名) 入力用'!$B$8:$AN$452,20,FALSE)),"",(VLOOKUP(BB13,'施設調書(公園施設・ﾒｰｶｰ名) 入力用'!$B$8:$AN$452,20,FALSE))&amp;"")</f>
        <v/>
      </c>
      <c r="BU13" s="719"/>
      <c r="BV13" s="719"/>
      <c r="BW13" s="719"/>
      <c r="BX13" s="719"/>
      <c r="BY13" s="720"/>
    </row>
    <row r="14" spans="1:77" ht="15" customHeight="1" x14ac:dyDescent="0.15">
      <c r="A14" s="228" t="str">
        <f>IF(ISERROR(VLOOKUP(B14,'施設調書(公園施設・ﾒｰｶｰ名) 入力用'!$B$8:$AN$452,6,FALSE)),"",(VLOOKUP(B14,'施設調書(公園施設・ﾒｰｶｰ名) 入力用'!$B$8:$AN$452,4,FALSE)))</f>
        <v/>
      </c>
      <c r="B14" s="229">
        <v>12</v>
      </c>
      <c r="C14" s="706" t="str">
        <f>IF(ISERROR(VLOOKUP(B14,'施設調書(公園施設・ﾒｰｶｰ名) 入力用'!$B$8:$AN$452,10,FALSE)),"",(VLOOKUP(B14,'施設調書(公園施設・ﾒｰｶｰ名) 入力用'!$B$8:$AN$452,10,FALSE)))</f>
        <v/>
      </c>
      <c r="D14" s="707"/>
      <c r="E14" s="707"/>
      <c r="F14" s="707"/>
      <c r="G14" s="707"/>
      <c r="H14" s="708"/>
      <c r="I14" s="709" t="str">
        <f>IF(ISERROR(VLOOKUP(B14,'施設調書(公園施設・ﾒｰｶｰ名) 入力用'!$B$8:$AN$452,14,FALSE)),"",VLOOKUP(B14,'施設調書(公園施設・ﾒｰｶｰ名) 入力用'!$B$8:$AN$452,14,FALSE)&amp;"")</f>
        <v/>
      </c>
      <c r="J14" s="710"/>
      <c r="K14" s="710"/>
      <c r="L14" s="710"/>
      <c r="M14" s="710"/>
      <c r="N14" s="711"/>
      <c r="O14" s="709" t="str">
        <f>IF(ISERROR(VLOOKUP(B14,'施設調書(公園施設・ﾒｰｶｰ名) 入力用'!$B$8:$AN$452,18,FALSE)),"",VLOOKUP(B14,'施設調書(公園施設・ﾒｰｶｰ名) 入力用'!$B$8:$AN$452,18,FALSE)&amp;"")</f>
        <v/>
      </c>
      <c r="P14" s="711"/>
      <c r="Q14" s="712" t="str">
        <f>IF(ISERROR(VLOOKUP(B14,'施設調書(公園施設・ﾒｰｶｰ名) 入力用'!$B$8:$AN$452,19,FALSE)),"",VLOOKUP(B14,'施設調書(公園施設・ﾒｰｶｰ名) 入力用'!$B$8:$AN$452,19,FALSE)&amp;"")</f>
        <v/>
      </c>
      <c r="R14" s="713"/>
      <c r="S14" s="714"/>
      <c r="T14" s="715" t="str">
        <f>IF(ISERROR(VLOOKUP(B14,'施設調書(公園施設・ﾒｰｶｰ名) 入力用'!$B$8:$AN$452,20,FALSE)),"",(VLOOKUP(B14,'施設調書(公園施設・ﾒｰｶｰ名) 入力用'!$B$8:$AN$452,20,FALSE))&amp;"")</f>
        <v/>
      </c>
      <c r="U14" s="716"/>
      <c r="V14" s="716"/>
      <c r="W14" s="716"/>
      <c r="X14" s="716"/>
      <c r="Y14" s="717"/>
      <c r="Z14" s="222"/>
      <c r="AA14" s="224" t="str">
        <f>IF(ISERROR(VLOOKUP(AB14,'施設調書(公園施設・ﾒｰｶｰ名) 入力用'!$B$8:$AN$452,6,FALSE)),"",(VLOOKUP(AB14,'施設調書(公園施設・ﾒｰｶｰ名) 入力用'!$B$8:$AN$452,4,FALSE)))</f>
        <v/>
      </c>
      <c r="AB14" s="229">
        <v>62</v>
      </c>
      <c r="AC14" s="721" t="str">
        <f>IF(ISERROR(VLOOKUP(AB14,'施設調書(公園施設・ﾒｰｶｰ名) 入力用'!$B$53:$AN$452,10,FALSE)),"",(VLOOKUP(AB14,'施設調書(公園施設・ﾒｰｶｰ名) 入力用'!$B$53:$AN$452,10,FALSE)))</f>
        <v/>
      </c>
      <c r="AD14" s="722"/>
      <c r="AE14" s="722"/>
      <c r="AF14" s="722"/>
      <c r="AG14" s="722"/>
      <c r="AH14" s="723"/>
      <c r="AI14" s="709" t="str">
        <f>IF(ISERROR(VLOOKUP(AB14,'施設調書(公園施設・ﾒｰｶｰ名) 入力用'!$B$53:$AN$452,14,FALSE)),"",VLOOKUP(AB14,'施設調書(公園施設・ﾒｰｶｰ名) 入力用'!$B$53:$AN$452,14,FALSE)&amp;"")</f>
        <v/>
      </c>
      <c r="AJ14" s="710"/>
      <c r="AK14" s="710"/>
      <c r="AL14" s="710"/>
      <c r="AM14" s="710"/>
      <c r="AN14" s="711"/>
      <c r="AO14" s="709" t="str">
        <f>IF(ISERROR(VLOOKUP(AB14,'施設調書(公園施設・ﾒｰｶｰ名) 入力用'!$B$8:$AN$452,18,FALSE)),"",VLOOKUP(AB14,'施設調書(公園施設・ﾒｰｶｰ名) 入力用'!$B$8:$AN$452,18,FALSE)&amp;"")</f>
        <v/>
      </c>
      <c r="AP14" s="711"/>
      <c r="AQ14" s="712" t="str">
        <f>IF(ISERROR(VLOOKUP(AB14,'施設調書(公園施設・ﾒｰｶｰ名) 入力用'!$B$8:$AN$452,19,FALSE)),"",VLOOKUP(AB14,'施設調書(公園施設・ﾒｰｶｰ名) 入力用'!$B$8:$AN$452,19,FALSE)&amp;"")</f>
        <v/>
      </c>
      <c r="AR14" s="713"/>
      <c r="AS14" s="714"/>
      <c r="AT14" s="718" t="str">
        <f>IF(ISERROR(VLOOKUP(AB14,'施設調書(公園施設・ﾒｰｶｰ名) 入力用'!$B$8:$AN$452,20,FALSE)),"",(VLOOKUP(AB14,'施設調書(公園施設・ﾒｰｶｰ名) 入力用'!$B$8:$AN$452,20,FALSE))&amp;"")</f>
        <v/>
      </c>
      <c r="AU14" s="719"/>
      <c r="AV14" s="719"/>
      <c r="AW14" s="719"/>
      <c r="AX14" s="719"/>
      <c r="AY14" s="720"/>
      <c r="AZ14" s="24"/>
      <c r="BA14" s="224" t="str">
        <f>IF(ISERROR(VLOOKUP(BB14,'施設調書(公園施設・ﾒｰｶｰ名) 入力用'!$B$8:$AN$452,6,FALSE)),"",(VLOOKUP(BB14,'施設調書(公園施設・ﾒｰｶｰ名) 入力用'!$B$8:$AN$452,4,FALSE)))</f>
        <v/>
      </c>
      <c r="BB14" s="229">
        <v>112</v>
      </c>
      <c r="BC14" s="721" t="str">
        <f>IF(ISERROR(VLOOKUP(BB14,'施設調書(公園施設・ﾒｰｶｰ名) 入力用'!$B$8:$AN$452,10,FALSE)),"",(VLOOKUP(BB14,'施設調書(公園施設・ﾒｰｶｰ名) 入力用'!$B$8:$AN$452,10,FALSE)))</f>
        <v/>
      </c>
      <c r="BD14" s="722"/>
      <c r="BE14" s="722"/>
      <c r="BF14" s="722"/>
      <c r="BG14" s="722"/>
      <c r="BH14" s="723"/>
      <c r="BI14" s="709" t="str">
        <f>IF(ISERROR(VLOOKUP(BB14,'施設調書(公園施設・ﾒｰｶｰ名) 入力用'!$B$8:$AN$452,14,FALSE)),"",VLOOKUP(BB14,'施設調書(公園施設・ﾒｰｶｰ名) 入力用'!$B$8:$AN$452,14,FALSE)&amp;"")</f>
        <v/>
      </c>
      <c r="BJ14" s="710"/>
      <c r="BK14" s="710"/>
      <c r="BL14" s="710"/>
      <c r="BM14" s="710"/>
      <c r="BN14" s="711"/>
      <c r="BO14" s="709" t="str">
        <f>IF(ISERROR(VLOOKUP(BB14,'施設調書(公園施設・ﾒｰｶｰ名) 入力用'!$B$8:$AN$452,18,FALSE)),"",VLOOKUP(BB14,'施設調書(公園施設・ﾒｰｶｰ名) 入力用'!$B$8:$AN$452,18,FALSE)&amp;"")</f>
        <v/>
      </c>
      <c r="BP14" s="711"/>
      <c r="BQ14" s="712" t="str">
        <f>IF(ISERROR(VLOOKUP(BB14,'施設調書(公園施設・ﾒｰｶｰ名) 入力用'!$B$8:$AN$452,19,FALSE)),"",VLOOKUP(BB14,'施設調書(公園施設・ﾒｰｶｰ名) 入力用'!$B$8:$AN$452,19,FALSE)&amp;"")</f>
        <v/>
      </c>
      <c r="BR14" s="713"/>
      <c r="BS14" s="714"/>
      <c r="BT14" s="718" t="str">
        <f>IF(ISERROR(VLOOKUP(BB14,'施設調書(公園施設・ﾒｰｶｰ名) 入力用'!$B$8:$AN$452,20,FALSE)),"",(VLOOKUP(BB14,'施設調書(公園施設・ﾒｰｶｰ名) 入力用'!$B$8:$AN$452,20,FALSE))&amp;"")</f>
        <v/>
      </c>
      <c r="BU14" s="719"/>
      <c r="BV14" s="719"/>
      <c r="BW14" s="719"/>
      <c r="BX14" s="719"/>
      <c r="BY14" s="720"/>
    </row>
    <row r="15" spans="1:77" ht="15" customHeight="1" x14ac:dyDescent="0.15">
      <c r="A15" s="228" t="str">
        <f>IF(ISERROR(VLOOKUP(B15,'施設調書(公園施設・ﾒｰｶｰ名) 入力用'!$B$8:$AN$452,6,FALSE)),"",(VLOOKUP(B15,'施設調書(公園施設・ﾒｰｶｰ名) 入力用'!$B$8:$AN$452,4,FALSE)))</f>
        <v/>
      </c>
      <c r="B15" s="229">
        <v>13</v>
      </c>
      <c r="C15" s="706" t="str">
        <f>IF(ISERROR(VLOOKUP(B15,'施設調書(公園施設・ﾒｰｶｰ名) 入力用'!$B$8:$AN$452,10,FALSE)),"",(VLOOKUP(B15,'施設調書(公園施設・ﾒｰｶｰ名) 入力用'!$B$8:$AN$452,10,FALSE)))</f>
        <v/>
      </c>
      <c r="D15" s="707"/>
      <c r="E15" s="707"/>
      <c r="F15" s="707"/>
      <c r="G15" s="707"/>
      <c r="H15" s="708"/>
      <c r="I15" s="709" t="str">
        <f>IF(ISERROR(VLOOKUP(B15,'施設調書(公園施設・ﾒｰｶｰ名) 入力用'!$B$8:$AN$452,14,FALSE)),"",VLOOKUP(B15,'施設調書(公園施設・ﾒｰｶｰ名) 入力用'!$B$8:$AN$452,14,FALSE)&amp;"")</f>
        <v/>
      </c>
      <c r="J15" s="710"/>
      <c r="K15" s="710"/>
      <c r="L15" s="710"/>
      <c r="M15" s="710"/>
      <c r="N15" s="711"/>
      <c r="O15" s="709" t="str">
        <f>IF(ISERROR(VLOOKUP(B15,'施設調書(公園施設・ﾒｰｶｰ名) 入力用'!$B$8:$AN$452,18,FALSE)),"",VLOOKUP(B15,'施設調書(公園施設・ﾒｰｶｰ名) 入力用'!$B$8:$AN$452,18,FALSE)&amp;"")</f>
        <v/>
      </c>
      <c r="P15" s="711"/>
      <c r="Q15" s="712" t="str">
        <f>IF(ISERROR(VLOOKUP(B15,'施設調書(公園施設・ﾒｰｶｰ名) 入力用'!$B$8:$AN$452,19,FALSE)),"",VLOOKUP(B15,'施設調書(公園施設・ﾒｰｶｰ名) 入力用'!$B$8:$AN$452,19,FALSE)&amp;"")</f>
        <v/>
      </c>
      <c r="R15" s="713"/>
      <c r="S15" s="714"/>
      <c r="T15" s="715" t="str">
        <f>IF(ISERROR(VLOOKUP(B15,'施設調書(公園施設・ﾒｰｶｰ名) 入力用'!$B$8:$AN$452,20,FALSE)),"",(VLOOKUP(B15,'施設調書(公園施設・ﾒｰｶｰ名) 入力用'!$B$8:$AN$452,20,FALSE))&amp;"")</f>
        <v/>
      </c>
      <c r="U15" s="716"/>
      <c r="V15" s="716"/>
      <c r="W15" s="716"/>
      <c r="X15" s="716"/>
      <c r="Y15" s="717"/>
      <c r="Z15" s="222"/>
      <c r="AA15" s="224" t="str">
        <f>IF(ISERROR(VLOOKUP(AB15,'施設調書(公園施設・ﾒｰｶｰ名) 入力用'!$B$8:$AN$452,6,FALSE)),"",(VLOOKUP(AB15,'施設調書(公園施設・ﾒｰｶｰ名) 入力用'!$B$8:$AN$452,4,FALSE)))</f>
        <v/>
      </c>
      <c r="AB15" s="229">
        <v>63</v>
      </c>
      <c r="AC15" s="721" t="str">
        <f>IF(ISERROR(VLOOKUP(AB15,'施設調書(公園施設・ﾒｰｶｰ名) 入力用'!$B$53:$AN$452,10,FALSE)),"",(VLOOKUP(AB15,'施設調書(公園施設・ﾒｰｶｰ名) 入力用'!$B$53:$AN$452,10,FALSE)))</f>
        <v/>
      </c>
      <c r="AD15" s="722"/>
      <c r="AE15" s="722"/>
      <c r="AF15" s="722"/>
      <c r="AG15" s="722"/>
      <c r="AH15" s="723"/>
      <c r="AI15" s="709" t="str">
        <f>IF(ISERROR(VLOOKUP(AB15,'施設調書(公園施設・ﾒｰｶｰ名) 入力用'!$B$53:$AN$452,14,FALSE)),"",VLOOKUP(AB15,'施設調書(公園施設・ﾒｰｶｰ名) 入力用'!$B$53:$AN$452,14,FALSE)&amp;"")</f>
        <v/>
      </c>
      <c r="AJ15" s="710"/>
      <c r="AK15" s="710"/>
      <c r="AL15" s="710"/>
      <c r="AM15" s="710"/>
      <c r="AN15" s="711"/>
      <c r="AO15" s="709" t="str">
        <f>IF(ISERROR(VLOOKUP(AB15,'施設調書(公園施設・ﾒｰｶｰ名) 入力用'!$B$8:$AN$452,18,FALSE)),"",VLOOKUP(AB15,'施設調書(公園施設・ﾒｰｶｰ名) 入力用'!$B$8:$AN$452,18,FALSE)&amp;"")</f>
        <v/>
      </c>
      <c r="AP15" s="711"/>
      <c r="AQ15" s="712" t="str">
        <f>IF(ISERROR(VLOOKUP(AB15,'施設調書(公園施設・ﾒｰｶｰ名) 入力用'!$B$8:$AN$452,19,FALSE)),"",VLOOKUP(AB15,'施設調書(公園施設・ﾒｰｶｰ名) 入力用'!$B$8:$AN$452,19,FALSE)&amp;"")</f>
        <v/>
      </c>
      <c r="AR15" s="713"/>
      <c r="AS15" s="714"/>
      <c r="AT15" s="718" t="str">
        <f>IF(ISERROR(VLOOKUP(AB15,'施設調書(公園施設・ﾒｰｶｰ名) 入力用'!$B$8:$AN$452,20,FALSE)),"",(VLOOKUP(AB15,'施設調書(公園施設・ﾒｰｶｰ名) 入力用'!$B$8:$AN$452,20,FALSE))&amp;"")</f>
        <v/>
      </c>
      <c r="AU15" s="719"/>
      <c r="AV15" s="719"/>
      <c r="AW15" s="719"/>
      <c r="AX15" s="719"/>
      <c r="AY15" s="720"/>
      <c r="AZ15" s="24"/>
      <c r="BA15" s="224" t="str">
        <f>IF(ISERROR(VLOOKUP(BB15,'施設調書(公園施設・ﾒｰｶｰ名) 入力用'!$B$8:$AN$452,6,FALSE)),"",(VLOOKUP(BB15,'施設調書(公園施設・ﾒｰｶｰ名) 入力用'!$B$8:$AN$452,4,FALSE)))</f>
        <v/>
      </c>
      <c r="BB15" s="229">
        <v>113</v>
      </c>
      <c r="BC15" s="721" t="str">
        <f>IF(ISERROR(VLOOKUP(BB15,'施設調書(公園施設・ﾒｰｶｰ名) 入力用'!$B$8:$AN$452,10,FALSE)),"",(VLOOKUP(BB15,'施設調書(公園施設・ﾒｰｶｰ名) 入力用'!$B$8:$AN$452,10,FALSE)))</f>
        <v/>
      </c>
      <c r="BD15" s="722"/>
      <c r="BE15" s="722"/>
      <c r="BF15" s="722"/>
      <c r="BG15" s="722"/>
      <c r="BH15" s="723"/>
      <c r="BI15" s="709" t="str">
        <f>IF(ISERROR(VLOOKUP(BB15,'施設調書(公園施設・ﾒｰｶｰ名) 入力用'!$B$8:$AN$452,14,FALSE)),"",VLOOKUP(BB15,'施設調書(公園施設・ﾒｰｶｰ名) 入力用'!$B$8:$AN$452,14,FALSE)&amp;"")</f>
        <v/>
      </c>
      <c r="BJ15" s="710"/>
      <c r="BK15" s="710"/>
      <c r="BL15" s="710"/>
      <c r="BM15" s="710"/>
      <c r="BN15" s="711"/>
      <c r="BO15" s="709" t="str">
        <f>IF(ISERROR(VLOOKUP(BB15,'施設調書(公園施設・ﾒｰｶｰ名) 入力用'!$B$8:$AN$452,18,FALSE)),"",VLOOKUP(BB15,'施設調書(公園施設・ﾒｰｶｰ名) 入力用'!$B$8:$AN$452,18,FALSE)&amp;"")</f>
        <v/>
      </c>
      <c r="BP15" s="711"/>
      <c r="BQ15" s="712" t="str">
        <f>IF(ISERROR(VLOOKUP(BB15,'施設調書(公園施設・ﾒｰｶｰ名) 入力用'!$B$8:$AN$452,19,FALSE)),"",VLOOKUP(BB15,'施設調書(公園施設・ﾒｰｶｰ名) 入力用'!$B$8:$AN$452,19,FALSE)&amp;"")</f>
        <v/>
      </c>
      <c r="BR15" s="713"/>
      <c r="BS15" s="714"/>
      <c r="BT15" s="718" t="str">
        <f>IF(ISERROR(VLOOKUP(BB15,'施設調書(公園施設・ﾒｰｶｰ名) 入力用'!$B$8:$AN$452,20,FALSE)),"",(VLOOKUP(BB15,'施設調書(公園施設・ﾒｰｶｰ名) 入力用'!$B$8:$AN$452,20,FALSE))&amp;"")</f>
        <v/>
      </c>
      <c r="BU15" s="719"/>
      <c r="BV15" s="719"/>
      <c r="BW15" s="719"/>
      <c r="BX15" s="719"/>
      <c r="BY15" s="720"/>
    </row>
    <row r="16" spans="1:77" ht="15" customHeight="1" x14ac:dyDescent="0.15">
      <c r="A16" s="228" t="str">
        <f>IF(ISERROR(VLOOKUP(B16,'施設調書(公園施設・ﾒｰｶｰ名) 入力用'!$B$8:$AN$452,6,FALSE)),"",(VLOOKUP(B16,'施設調書(公園施設・ﾒｰｶｰ名) 入力用'!$B$8:$AN$452,4,FALSE)))</f>
        <v/>
      </c>
      <c r="B16" s="229">
        <v>14</v>
      </c>
      <c r="C16" s="706" t="str">
        <f>IF(ISERROR(VLOOKUP(B16,'施設調書(公園施設・ﾒｰｶｰ名) 入力用'!$B$8:$AN$452,10,FALSE)),"",(VLOOKUP(B16,'施設調書(公園施設・ﾒｰｶｰ名) 入力用'!$B$8:$AN$452,10,FALSE)))</f>
        <v/>
      </c>
      <c r="D16" s="707"/>
      <c r="E16" s="707"/>
      <c r="F16" s="707"/>
      <c r="G16" s="707"/>
      <c r="H16" s="708"/>
      <c r="I16" s="709" t="str">
        <f>IF(ISERROR(VLOOKUP(B16,'施設調書(公園施設・ﾒｰｶｰ名) 入力用'!$B$8:$AN$452,14,FALSE)),"",VLOOKUP(B16,'施設調書(公園施設・ﾒｰｶｰ名) 入力用'!$B$8:$AN$452,14,FALSE)&amp;"")</f>
        <v/>
      </c>
      <c r="J16" s="710"/>
      <c r="K16" s="710"/>
      <c r="L16" s="710"/>
      <c r="M16" s="710"/>
      <c r="N16" s="711"/>
      <c r="O16" s="709" t="str">
        <f>IF(ISERROR(VLOOKUP(B16,'施設調書(公園施設・ﾒｰｶｰ名) 入力用'!$B$8:$AN$452,18,FALSE)),"",VLOOKUP(B16,'施設調書(公園施設・ﾒｰｶｰ名) 入力用'!$B$8:$AN$452,18,FALSE)&amp;"")</f>
        <v/>
      </c>
      <c r="P16" s="711"/>
      <c r="Q16" s="712" t="str">
        <f>IF(ISERROR(VLOOKUP(B16,'施設調書(公園施設・ﾒｰｶｰ名) 入力用'!$B$8:$AN$452,19,FALSE)),"",VLOOKUP(B16,'施設調書(公園施設・ﾒｰｶｰ名) 入力用'!$B$8:$AN$452,19,FALSE)&amp;"")</f>
        <v/>
      </c>
      <c r="R16" s="713"/>
      <c r="S16" s="714"/>
      <c r="T16" s="715" t="str">
        <f>IF(ISERROR(VLOOKUP(B16,'施設調書(公園施設・ﾒｰｶｰ名) 入力用'!$B$8:$AN$452,20,FALSE)),"",(VLOOKUP(B16,'施設調書(公園施設・ﾒｰｶｰ名) 入力用'!$B$8:$AN$452,20,FALSE))&amp;"")</f>
        <v/>
      </c>
      <c r="U16" s="716"/>
      <c r="V16" s="716"/>
      <c r="W16" s="716"/>
      <c r="X16" s="716"/>
      <c r="Y16" s="717"/>
      <c r="Z16" s="222"/>
      <c r="AA16" s="224" t="str">
        <f>IF(ISERROR(VLOOKUP(AB16,'施設調書(公園施設・ﾒｰｶｰ名) 入力用'!$B$8:$AN$452,6,FALSE)),"",(VLOOKUP(AB16,'施設調書(公園施設・ﾒｰｶｰ名) 入力用'!$B$8:$AN$452,4,FALSE)))</f>
        <v/>
      </c>
      <c r="AB16" s="229">
        <v>64</v>
      </c>
      <c r="AC16" s="721" t="str">
        <f>IF(ISERROR(VLOOKUP(AB16,'施設調書(公園施設・ﾒｰｶｰ名) 入力用'!$B$53:$AN$452,10,FALSE)),"",(VLOOKUP(AB16,'施設調書(公園施設・ﾒｰｶｰ名) 入力用'!$B$53:$AN$452,10,FALSE)))</f>
        <v/>
      </c>
      <c r="AD16" s="722"/>
      <c r="AE16" s="722"/>
      <c r="AF16" s="722"/>
      <c r="AG16" s="722"/>
      <c r="AH16" s="723"/>
      <c r="AI16" s="709" t="str">
        <f>IF(ISERROR(VLOOKUP(AB16,'施設調書(公園施設・ﾒｰｶｰ名) 入力用'!$B$53:$AN$452,14,FALSE)),"",VLOOKUP(AB16,'施設調書(公園施設・ﾒｰｶｰ名) 入力用'!$B$53:$AN$452,14,FALSE)&amp;"")</f>
        <v/>
      </c>
      <c r="AJ16" s="710"/>
      <c r="AK16" s="710"/>
      <c r="AL16" s="710"/>
      <c r="AM16" s="710"/>
      <c r="AN16" s="711"/>
      <c r="AO16" s="709" t="str">
        <f>IF(ISERROR(VLOOKUP(AB16,'施設調書(公園施設・ﾒｰｶｰ名) 入力用'!$B$8:$AN$452,18,FALSE)),"",VLOOKUP(AB16,'施設調書(公園施設・ﾒｰｶｰ名) 入力用'!$B$8:$AN$452,18,FALSE)&amp;"")</f>
        <v/>
      </c>
      <c r="AP16" s="711"/>
      <c r="AQ16" s="712" t="str">
        <f>IF(ISERROR(VLOOKUP(AB16,'施設調書(公園施設・ﾒｰｶｰ名) 入力用'!$B$8:$AN$452,19,FALSE)),"",VLOOKUP(AB16,'施設調書(公園施設・ﾒｰｶｰ名) 入力用'!$B$8:$AN$452,19,FALSE)&amp;"")</f>
        <v/>
      </c>
      <c r="AR16" s="713"/>
      <c r="AS16" s="714"/>
      <c r="AT16" s="718" t="str">
        <f>IF(ISERROR(VLOOKUP(AB16,'施設調書(公園施設・ﾒｰｶｰ名) 入力用'!$B$8:$AN$452,20,FALSE)),"",(VLOOKUP(AB16,'施設調書(公園施設・ﾒｰｶｰ名) 入力用'!$B$8:$AN$452,20,FALSE))&amp;"")</f>
        <v/>
      </c>
      <c r="AU16" s="719"/>
      <c r="AV16" s="719"/>
      <c r="AW16" s="719"/>
      <c r="AX16" s="719"/>
      <c r="AY16" s="720"/>
      <c r="AZ16" s="24"/>
      <c r="BA16" s="224" t="str">
        <f>IF(ISERROR(VLOOKUP(BB16,'施設調書(公園施設・ﾒｰｶｰ名) 入力用'!$B$8:$AN$452,6,FALSE)),"",(VLOOKUP(BB16,'施設調書(公園施設・ﾒｰｶｰ名) 入力用'!$B$8:$AN$452,4,FALSE)))</f>
        <v/>
      </c>
      <c r="BB16" s="229">
        <v>114</v>
      </c>
      <c r="BC16" s="721" t="str">
        <f>IF(ISERROR(VLOOKUP(BB16,'施設調書(公園施設・ﾒｰｶｰ名) 入力用'!$B$8:$AN$452,10,FALSE)),"",(VLOOKUP(BB16,'施設調書(公園施設・ﾒｰｶｰ名) 入力用'!$B$8:$AN$452,10,FALSE)))</f>
        <v/>
      </c>
      <c r="BD16" s="722"/>
      <c r="BE16" s="722"/>
      <c r="BF16" s="722"/>
      <c r="BG16" s="722"/>
      <c r="BH16" s="723"/>
      <c r="BI16" s="709" t="str">
        <f>IF(ISERROR(VLOOKUP(BB16,'施設調書(公園施設・ﾒｰｶｰ名) 入力用'!$B$8:$AN$452,14,FALSE)),"",VLOOKUP(BB16,'施設調書(公園施設・ﾒｰｶｰ名) 入力用'!$B$8:$AN$452,14,FALSE)&amp;"")</f>
        <v/>
      </c>
      <c r="BJ16" s="710"/>
      <c r="BK16" s="710"/>
      <c r="BL16" s="710"/>
      <c r="BM16" s="710"/>
      <c r="BN16" s="711"/>
      <c r="BO16" s="709" t="str">
        <f>IF(ISERROR(VLOOKUP(BB16,'施設調書(公園施設・ﾒｰｶｰ名) 入力用'!$B$8:$AN$452,18,FALSE)),"",VLOOKUP(BB16,'施設調書(公園施設・ﾒｰｶｰ名) 入力用'!$B$8:$AN$452,18,FALSE)&amp;"")</f>
        <v/>
      </c>
      <c r="BP16" s="711"/>
      <c r="BQ16" s="712" t="str">
        <f>IF(ISERROR(VLOOKUP(BB16,'施設調書(公園施設・ﾒｰｶｰ名) 入力用'!$B$8:$AN$452,19,FALSE)),"",VLOOKUP(BB16,'施設調書(公園施設・ﾒｰｶｰ名) 入力用'!$B$8:$AN$452,19,FALSE)&amp;"")</f>
        <v/>
      </c>
      <c r="BR16" s="713"/>
      <c r="BS16" s="714"/>
      <c r="BT16" s="718" t="str">
        <f>IF(ISERROR(VLOOKUP(BB16,'施設調書(公園施設・ﾒｰｶｰ名) 入力用'!$B$8:$AN$452,20,FALSE)),"",(VLOOKUP(BB16,'施設調書(公園施設・ﾒｰｶｰ名) 入力用'!$B$8:$AN$452,20,FALSE))&amp;"")</f>
        <v/>
      </c>
      <c r="BU16" s="719"/>
      <c r="BV16" s="719"/>
      <c r="BW16" s="719"/>
      <c r="BX16" s="719"/>
      <c r="BY16" s="720"/>
    </row>
    <row r="17" spans="1:77" ht="15" customHeight="1" x14ac:dyDescent="0.15">
      <c r="A17" s="228" t="str">
        <f>IF(ISERROR(VLOOKUP(B17,'施設調書(公園施設・ﾒｰｶｰ名) 入力用'!$B$8:$AN$452,6,FALSE)),"",(VLOOKUP(B17,'施設調書(公園施設・ﾒｰｶｰ名) 入力用'!$B$8:$AN$452,4,FALSE)))</f>
        <v/>
      </c>
      <c r="B17" s="229">
        <v>15</v>
      </c>
      <c r="C17" s="706" t="str">
        <f>IF(ISERROR(VLOOKUP(B17,'施設調書(公園施設・ﾒｰｶｰ名) 入力用'!$B$8:$AN$452,10,FALSE)),"",(VLOOKUP(B17,'施設調書(公園施設・ﾒｰｶｰ名) 入力用'!$B$8:$AN$452,10,FALSE)))</f>
        <v/>
      </c>
      <c r="D17" s="707"/>
      <c r="E17" s="707"/>
      <c r="F17" s="707"/>
      <c r="G17" s="707"/>
      <c r="H17" s="708"/>
      <c r="I17" s="709" t="str">
        <f>IF(ISERROR(VLOOKUP(B17,'施設調書(公園施設・ﾒｰｶｰ名) 入力用'!$B$8:$AN$452,14,FALSE)),"",VLOOKUP(B17,'施設調書(公園施設・ﾒｰｶｰ名) 入力用'!$B$8:$AN$452,14,FALSE)&amp;"")</f>
        <v/>
      </c>
      <c r="J17" s="710"/>
      <c r="K17" s="710"/>
      <c r="L17" s="710"/>
      <c r="M17" s="710"/>
      <c r="N17" s="711"/>
      <c r="O17" s="709" t="str">
        <f>IF(ISERROR(VLOOKUP(B17,'施設調書(公園施設・ﾒｰｶｰ名) 入力用'!$B$8:$AN$452,18,FALSE)),"",VLOOKUP(B17,'施設調書(公園施設・ﾒｰｶｰ名) 入力用'!$B$8:$AN$452,18,FALSE)&amp;"")</f>
        <v/>
      </c>
      <c r="P17" s="711"/>
      <c r="Q17" s="712" t="str">
        <f>IF(ISERROR(VLOOKUP(B17,'施設調書(公園施設・ﾒｰｶｰ名) 入力用'!$B$8:$AN$452,19,FALSE)),"",VLOOKUP(B17,'施設調書(公園施設・ﾒｰｶｰ名) 入力用'!$B$8:$AN$452,19,FALSE)&amp;"")</f>
        <v/>
      </c>
      <c r="R17" s="713"/>
      <c r="S17" s="714"/>
      <c r="T17" s="715" t="str">
        <f>IF(ISERROR(VLOOKUP(B17,'施設調書(公園施設・ﾒｰｶｰ名) 入力用'!$B$8:$AN$452,20,FALSE)),"",(VLOOKUP(B17,'施設調書(公園施設・ﾒｰｶｰ名) 入力用'!$B$8:$AN$452,20,FALSE))&amp;"")</f>
        <v/>
      </c>
      <c r="U17" s="716"/>
      <c r="V17" s="716"/>
      <c r="W17" s="716"/>
      <c r="X17" s="716"/>
      <c r="Y17" s="717"/>
      <c r="Z17" s="222"/>
      <c r="AA17" s="224" t="str">
        <f>IF(ISERROR(VLOOKUP(AB17,'施設調書(公園施設・ﾒｰｶｰ名) 入力用'!$B$8:$AN$452,6,FALSE)),"",(VLOOKUP(AB17,'施設調書(公園施設・ﾒｰｶｰ名) 入力用'!$B$8:$AN$452,4,FALSE)))</f>
        <v/>
      </c>
      <c r="AB17" s="229">
        <v>65</v>
      </c>
      <c r="AC17" s="721" t="str">
        <f>IF(ISERROR(VLOOKUP(AB17,'施設調書(公園施設・ﾒｰｶｰ名) 入力用'!$B$53:$AN$452,10,FALSE)),"",(VLOOKUP(AB17,'施設調書(公園施設・ﾒｰｶｰ名) 入力用'!$B$53:$AN$452,10,FALSE)))</f>
        <v/>
      </c>
      <c r="AD17" s="722"/>
      <c r="AE17" s="722"/>
      <c r="AF17" s="722"/>
      <c r="AG17" s="722"/>
      <c r="AH17" s="723"/>
      <c r="AI17" s="709" t="str">
        <f>IF(ISERROR(VLOOKUP(AB17,'施設調書(公園施設・ﾒｰｶｰ名) 入力用'!$B$53:$AN$452,14,FALSE)),"",VLOOKUP(AB17,'施設調書(公園施設・ﾒｰｶｰ名) 入力用'!$B$53:$AN$452,14,FALSE)&amp;"")</f>
        <v/>
      </c>
      <c r="AJ17" s="710"/>
      <c r="AK17" s="710"/>
      <c r="AL17" s="710"/>
      <c r="AM17" s="710"/>
      <c r="AN17" s="711"/>
      <c r="AO17" s="709" t="str">
        <f>IF(ISERROR(VLOOKUP(AB17,'施設調書(公園施設・ﾒｰｶｰ名) 入力用'!$B$8:$AN$452,18,FALSE)),"",VLOOKUP(AB17,'施設調書(公園施設・ﾒｰｶｰ名) 入力用'!$B$8:$AN$452,18,FALSE)&amp;"")</f>
        <v/>
      </c>
      <c r="AP17" s="711"/>
      <c r="AQ17" s="712" t="str">
        <f>IF(ISERROR(VLOOKUP(AB17,'施設調書(公園施設・ﾒｰｶｰ名) 入力用'!$B$8:$AN$452,19,FALSE)),"",VLOOKUP(AB17,'施設調書(公園施設・ﾒｰｶｰ名) 入力用'!$B$8:$AN$452,19,FALSE)&amp;"")</f>
        <v/>
      </c>
      <c r="AR17" s="713"/>
      <c r="AS17" s="714"/>
      <c r="AT17" s="718" t="str">
        <f>IF(ISERROR(VLOOKUP(AB17,'施設調書(公園施設・ﾒｰｶｰ名) 入力用'!$B$8:$AN$452,20,FALSE)),"",(VLOOKUP(AB17,'施設調書(公園施設・ﾒｰｶｰ名) 入力用'!$B$8:$AN$452,20,FALSE))&amp;"")</f>
        <v/>
      </c>
      <c r="AU17" s="719"/>
      <c r="AV17" s="719"/>
      <c r="AW17" s="719"/>
      <c r="AX17" s="719"/>
      <c r="AY17" s="720"/>
      <c r="AZ17" s="24"/>
      <c r="BA17" s="224" t="str">
        <f>IF(ISERROR(VLOOKUP(BB17,'施設調書(公園施設・ﾒｰｶｰ名) 入力用'!$B$8:$AN$452,6,FALSE)),"",(VLOOKUP(BB17,'施設調書(公園施設・ﾒｰｶｰ名) 入力用'!$B$8:$AN$452,4,FALSE)))</f>
        <v/>
      </c>
      <c r="BB17" s="229">
        <v>115</v>
      </c>
      <c r="BC17" s="721" t="str">
        <f>IF(ISERROR(VLOOKUP(BB17,'施設調書(公園施設・ﾒｰｶｰ名) 入力用'!$B$8:$AN$452,10,FALSE)),"",(VLOOKUP(BB17,'施設調書(公園施設・ﾒｰｶｰ名) 入力用'!$B$8:$AN$452,10,FALSE)))</f>
        <v/>
      </c>
      <c r="BD17" s="722"/>
      <c r="BE17" s="722"/>
      <c r="BF17" s="722"/>
      <c r="BG17" s="722"/>
      <c r="BH17" s="723"/>
      <c r="BI17" s="709" t="str">
        <f>IF(ISERROR(VLOOKUP(BB17,'施設調書(公園施設・ﾒｰｶｰ名) 入力用'!$B$8:$AN$452,14,FALSE)),"",VLOOKUP(BB17,'施設調書(公園施設・ﾒｰｶｰ名) 入力用'!$B$8:$AN$452,14,FALSE)&amp;"")</f>
        <v/>
      </c>
      <c r="BJ17" s="710"/>
      <c r="BK17" s="710"/>
      <c r="BL17" s="710"/>
      <c r="BM17" s="710"/>
      <c r="BN17" s="711"/>
      <c r="BO17" s="709" t="str">
        <f>IF(ISERROR(VLOOKUP(BB17,'施設調書(公園施設・ﾒｰｶｰ名) 入力用'!$B$8:$AN$452,18,FALSE)),"",VLOOKUP(BB17,'施設調書(公園施設・ﾒｰｶｰ名) 入力用'!$B$8:$AN$452,18,FALSE)&amp;"")</f>
        <v/>
      </c>
      <c r="BP17" s="711"/>
      <c r="BQ17" s="712" t="str">
        <f>IF(ISERROR(VLOOKUP(BB17,'施設調書(公園施設・ﾒｰｶｰ名) 入力用'!$B$8:$AN$452,19,FALSE)),"",VLOOKUP(BB17,'施設調書(公園施設・ﾒｰｶｰ名) 入力用'!$B$8:$AN$452,19,FALSE)&amp;"")</f>
        <v/>
      </c>
      <c r="BR17" s="713"/>
      <c r="BS17" s="714"/>
      <c r="BT17" s="718" t="str">
        <f>IF(ISERROR(VLOOKUP(BB17,'施設調書(公園施設・ﾒｰｶｰ名) 入力用'!$B$8:$AN$452,20,FALSE)),"",(VLOOKUP(BB17,'施設調書(公園施設・ﾒｰｶｰ名) 入力用'!$B$8:$AN$452,20,FALSE))&amp;"")</f>
        <v/>
      </c>
      <c r="BU17" s="719"/>
      <c r="BV17" s="719"/>
      <c r="BW17" s="719"/>
      <c r="BX17" s="719"/>
      <c r="BY17" s="720"/>
    </row>
    <row r="18" spans="1:77" ht="15" customHeight="1" x14ac:dyDescent="0.15">
      <c r="A18" s="228" t="str">
        <f>IF(ISERROR(VLOOKUP(B18,'施設調書(公園施設・ﾒｰｶｰ名) 入力用'!$B$8:$AN$452,6,FALSE)),"",(VLOOKUP(B18,'施設調書(公園施設・ﾒｰｶｰ名) 入力用'!$B$8:$AN$452,4,FALSE)))</f>
        <v/>
      </c>
      <c r="B18" s="229">
        <v>16</v>
      </c>
      <c r="C18" s="706" t="str">
        <f>IF(ISERROR(VLOOKUP(B18,'施設調書(公園施設・ﾒｰｶｰ名) 入力用'!$B$8:$AN$452,10,FALSE)),"",(VLOOKUP(B18,'施設調書(公園施設・ﾒｰｶｰ名) 入力用'!$B$8:$AN$452,10,FALSE)))</f>
        <v/>
      </c>
      <c r="D18" s="707"/>
      <c r="E18" s="707"/>
      <c r="F18" s="707"/>
      <c r="G18" s="707"/>
      <c r="H18" s="708"/>
      <c r="I18" s="709" t="str">
        <f>IF(ISERROR(VLOOKUP(B18,'施設調書(公園施設・ﾒｰｶｰ名) 入力用'!$B$8:$AN$452,14,FALSE)),"",VLOOKUP(B18,'施設調書(公園施設・ﾒｰｶｰ名) 入力用'!$B$8:$AN$452,14,FALSE)&amp;"")</f>
        <v/>
      </c>
      <c r="J18" s="710"/>
      <c r="K18" s="710"/>
      <c r="L18" s="710"/>
      <c r="M18" s="710"/>
      <c r="N18" s="711"/>
      <c r="O18" s="709" t="str">
        <f>IF(ISERROR(VLOOKUP(B18,'施設調書(公園施設・ﾒｰｶｰ名) 入力用'!$B$8:$AN$452,18,FALSE)),"",VLOOKUP(B18,'施設調書(公園施設・ﾒｰｶｰ名) 入力用'!$B$8:$AN$452,18,FALSE)&amp;"")</f>
        <v/>
      </c>
      <c r="P18" s="711"/>
      <c r="Q18" s="712" t="str">
        <f>IF(ISERROR(VLOOKUP(B18,'施設調書(公園施設・ﾒｰｶｰ名) 入力用'!$B$8:$AN$452,19,FALSE)),"",VLOOKUP(B18,'施設調書(公園施設・ﾒｰｶｰ名) 入力用'!$B$8:$AN$452,19,FALSE)&amp;"")</f>
        <v/>
      </c>
      <c r="R18" s="713"/>
      <c r="S18" s="714"/>
      <c r="T18" s="715" t="str">
        <f>IF(ISERROR(VLOOKUP(B18,'施設調書(公園施設・ﾒｰｶｰ名) 入力用'!$B$8:$AN$452,20,FALSE)),"",(VLOOKUP(B18,'施設調書(公園施設・ﾒｰｶｰ名) 入力用'!$B$8:$AN$452,20,FALSE))&amp;"")</f>
        <v/>
      </c>
      <c r="U18" s="716"/>
      <c r="V18" s="716"/>
      <c r="W18" s="716"/>
      <c r="X18" s="716"/>
      <c r="Y18" s="717"/>
      <c r="Z18" s="222"/>
      <c r="AA18" s="224" t="str">
        <f>IF(ISERROR(VLOOKUP(AB18,'施設調書(公園施設・ﾒｰｶｰ名) 入力用'!$B$8:$AN$452,6,FALSE)),"",(VLOOKUP(AB18,'施設調書(公園施設・ﾒｰｶｰ名) 入力用'!$B$8:$AN$452,4,FALSE)))</f>
        <v/>
      </c>
      <c r="AB18" s="229">
        <v>66</v>
      </c>
      <c r="AC18" s="721" t="str">
        <f>IF(ISERROR(VLOOKUP(AB18,'施設調書(公園施設・ﾒｰｶｰ名) 入力用'!$B$53:$AN$452,10,FALSE)),"",(VLOOKUP(AB18,'施設調書(公園施設・ﾒｰｶｰ名) 入力用'!$B$53:$AN$452,10,FALSE)))</f>
        <v/>
      </c>
      <c r="AD18" s="722"/>
      <c r="AE18" s="722"/>
      <c r="AF18" s="722"/>
      <c r="AG18" s="722"/>
      <c r="AH18" s="723"/>
      <c r="AI18" s="709" t="str">
        <f>IF(ISERROR(VLOOKUP(AB18,'施設調書(公園施設・ﾒｰｶｰ名) 入力用'!$B$53:$AN$452,14,FALSE)),"",VLOOKUP(AB18,'施設調書(公園施設・ﾒｰｶｰ名) 入力用'!$B$53:$AN$452,14,FALSE)&amp;"")</f>
        <v/>
      </c>
      <c r="AJ18" s="710"/>
      <c r="AK18" s="710"/>
      <c r="AL18" s="710"/>
      <c r="AM18" s="710"/>
      <c r="AN18" s="711"/>
      <c r="AO18" s="709" t="str">
        <f>IF(ISERROR(VLOOKUP(AB18,'施設調書(公園施設・ﾒｰｶｰ名) 入力用'!$B$8:$AN$452,18,FALSE)),"",VLOOKUP(AB18,'施設調書(公園施設・ﾒｰｶｰ名) 入力用'!$B$8:$AN$452,18,FALSE)&amp;"")</f>
        <v/>
      </c>
      <c r="AP18" s="711"/>
      <c r="AQ18" s="712" t="str">
        <f>IF(ISERROR(VLOOKUP(AB18,'施設調書(公園施設・ﾒｰｶｰ名) 入力用'!$B$8:$AN$452,19,FALSE)),"",VLOOKUP(AB18,'施設調書(公園施設・ﾒｰｶｰ名) 入力用'!$B$8:$AN$452,19,FALSE)&amp;"")</f>
        <v/>
      </c>
      <c r="AR18" s="713"/>
      <c r="AS18" s="714"/>
      <c r="AT18" s="718" t="str">
        <f>IF(ISERROR(VLOOKUP(AB18,'施設調書(公園施設・ﾒｰｶｰ名) 入力用'!$B$8:$AN$452,20,FALSE)),"",(VLOOKUP(AB18,'施設調書(公園施設・ﾒｰｶｰ名) 入力用'!$B$8:$AN$452,20,FALSE))&amp;"")</f>
        <v/>
      </c>
      <c r="AU18" s="719"/>
      <c r="AV18" s="719"/>
      <c r="AW18" s="719"/>
      <c r="AX18" s="719"/>
      <c r="AY18" s="720"/>
      <c r="AZ18" s="24"/>
      <c r="BA18" s="224" t="str">
        <f>IF(ISERROR(VLOOKUP(BB18,'施設調書(公園施設・ﾒｰｶｰ名) 入力用'!$B$8:$AN$452,6,FALSE)),"",(VLOOKUP(BB18,'施設調書(公園施設・ﾒｰｶｰ名) 入力用'!$B$8:$AN$452,4,FALSE)))</f>
        <v/>
      </c>
      <c r="BB18" s="229">
        <v>116</v>
      </c>
      <c r="BC18" s="721" t="str">
        <f>IF(ISERROR(VLOOKUP(BB18,'施設調書(公園施設・ﾒｰｶｰ名) 入力用'!$B$8:$AN$452,10,FALSE)),"",(VLOOKUP(BB18,'施設調書(公園施設・ﾒｰｶｰ名) 入力用'!$B$8:$AN$452,10,FALSE)))</f>
        <v/>
      </c>
      <c r="BD18" s="722"/>
      <c r="BE18" s="722"/>
      <c r="BF18" s="722"/>
      <c r="BG18" s="722"/>
      <c r="BH18" s="723"/>
      <c r="BI18" s="709" t="str">
        <f>IF(ISERROR(VLOOKUP(BB18,'施設調書(公園施設・ﾒｰｶｰ名) 入力用'!$B$8:$AN$452,14,FALSE)),"",VLOOKUP(BB18,'施設調書(公園施設・ﾒｰｶｰ名) 入力用'!$B$8:$AN$452,14,FALSE)&amp;"")</f>
        <v/>
      </c>
      <c r="BJ18" s="710"/>
      <c r="BK18" s="710"/>
      <c r="BL18" s="710"/>
      <c r="BM18" s="710"/>
      <c r="BN18" s="711"/>
      <c r="BO18" s="709" t="str">
        <f>IF(ISERROR(VLOOKUP(BB18,'施設調書(公園施設・ﾒｰｶｰ名) 入力用'!$B$8:$AN$452,18,FALSE)),"",VLOOKUP(BB18,'施設調書(公園施設・ﾒｰｶｰ名) 入力用'!$B$8:$AN$452,18,FALSE)&amp;"")</f>
        <v/>
      </c>
      <c r="BP18" s="711"/>
      <c r="BQ18" s="712" t="str">
        <f>IF(ISERROR(VLOOKUP(BB18,'施設調書(公園施設・ﾒｰｶｰ名) 入力用'!$B$8:$AN$452,19,FALSE)),"",VLOOKUP(BB18,'施設調書(公園施設・ﾒｰｶｰ名) 入力用'!$B$8:$AN$452,19,FALSE)&amp;"")</f>
        <v/>
      </c>
      <c r="BR18" s="713"/>
      <c r="BS18" s="714"/>
      <c r="BT18" s="718" t="str">
        <f>IF(ISERROR(VLOOKUP(BB18,'施設調書(公園施設・ﾒｰｶｰ名) 入力用'!$B$8:$AN$452,20,FALSE)),"",(VLOOKUP(BB18,'施設調書(公園施設・ﾒｰｶｰ名) 入力用'!$B$8:$AN$452,20,FALSE))&amp;"")</f>
        <v/>
      </c>
      <c r="BU18" s="719"/>
      <c r="BV18" s="719"/>
      <c r="BW18" s="719"/>
      <c r="BX18" s="719"/>
      <c r="BY18" s="720"/>
    </row>
    <row r="19" spans="1:77" ht="15" customHeight="1" x14ac:dyDescent="0.15">
      <c r="A19" s="228" t="str">
        <f>IF(ISERROR(VLOOKUP(B19,'施設調書(公園施設・ﾒｰｶｰ名) 入力用'!$B$8:$AN$452,6,FALSE)),"",(VLOOKUP(B19,'施設調書(公園施設・ﾒｰｶｰ名) 入力用'!$B$8:$AN$452,4,FALSE)))</f>
        <v/>
      </c>
      <c r="B19" s="229">
        <v>17</v>
      </c>
      <c r="C19" s="706" t="str">
        <f>IF(ISERROR(VLOOKUP(B19,'施設調書(公園施設・ﾒｰｶｰ名) 入力用'!$B$8:$AN$452,10,FALSE)),"",(VLOOKUP(B19,'施設調書(公園施設・ﾒｰｶｰ名) 入力用'!$B$8:$AN$452,10,FALSE)))</f>
        <v/>
      </c>
      <c r="D19" s="707"/>
      <c r="E19" s="707"/>
      <c r="F19" s="707"/>
      <c r="G19" s="707"/>
      <c r="H19" s="708"/>
      <c r="I19" s="709" t="str">
        <f>IF(ISERROR(VLOOKUP(B19,'施設調書(公園施設・ﾒｰｶｰ名) 入力用'!$B$8:$AN$452,14,FALSE)),"",VLOOKUP(B19,'施設調書(公園施設・ﾒｰｶｰ名) 入力用'!$B$8:$AN$452,14,FALSE)&amp;"")</f>
        <v/>
      </c>
      <c r="J19" s="710"/>
      <c r="K19" s="710"/>
      <c r="L19" s="710"/>
      <c r="M19" s="710"/>
      <c r="N19" s="711"/>
      <c r="O19" s="709" t="str">
        <f>IF(ISERROR(VLOOKUP(B19,'施設調書(公園施設・ﾒｰｶｰ名) 入力用'!$B$8:$AN$452,18,FALSE)),"",VLOOKUP(B19,'施設調書(公園施設・ﾒｰｶｰ名) 入力用'!$B$8:$AN$452,18,FALSE)&amp;"")</f>
        <v/>
      </c>
      <c r="P19" s="711"/>
      <c r="Q19" s="712" t="str">
        <f>IF(ISERROR(VLOOKUP(B19,'施設調書(公園施設・ﾒｰｶｰ名) 入力用'!$B$8:$AN$452,19,FALSE)),"",VLOOKUP(B19,'施設調書(公園施設・ﾒｰｶｰ名) 入力用'!$B$8:$AN$452,19,FALSE)&amp;"")</f>
        <v/>
      </c>
      <c r="R19" s="713"/>
      <c r="S19" s="714"/>
      <c r="T19" s="715" t="str">
        <f>IF(ISERROR(VLOOKUP(B19,'施設調書(公園施設・ﾒｰｶｰ名) 入力用'!$B$8:$AN$452,20,FALSE)),"",(VLOOKUP(B19,'施設調書(公園施設・ﾒｰｶｰ名) 入力用'!$B$8:$AN$452,20,FALSE))&amp;"")</f>
        <v/>
      </c>
      <c r="U19" s="716"/>
      <c r="V19" s="716"/>
      <c r="W19" s="716"/>
      <c r="X19" s="716"/>
      <c r="Y19" s="717"/>
      <c r="Z19" s="222"/>
      <c r="AA19" s="224" t="str">
        <f>IF(ISERROR(VLOOKUP(AB19,'施設調書(公園施設・ﾒｰｶｰ名) 入力用'!$B$8:$AN$452,6,FALSE)),"",(VLOOKUP(AB19,'施設調書(公園施設・ﾒｰｶｰ名) 入力用'!$B$8:$AN$452,4,FALSE)))</f>
        <v/>
      </c>
      <c r="AB19" s="229">
        <v>67</v>
      </c>
      <c r="AC19" s="721" t="str">
        <f>IF(ISERROR(VLOOKUP(AB19,'施設調書(公園施設・ﾒｰｶｰ名) 入力用'!$B$53:$AN$452,10,FALSE)),"",(VLOOKUP(AB19,'施設調書(公園施設・ﾒｰｶｰ名) 入力用'!$B$53:$AN$452,10,FALSE)))</f>
        <v/>
      </c>
      <c r="AD19" s="722"/>
      <c r="AE19" s="722"/>
      <c r="AF19" s="722"/>
      <c r="AG19" s="722"/>
      <c r="AH19" s="723"/>
      <c r="AI19" s="709" t="str">
        <f>IF(ISERROR(VLOOKUP(AB19,'施設調書(公園施設・ﾒｰｶｰ名) 入力用'!$B$53:$AN$452,14,FALSE)),"",VLOOKUP(AB19,'施設調書(公園施設・ﾒｰｶｰ名) 入力用'!$B$53:$AN$452,14,FALSE)&amp;"")</f>
        <v/>
      </c>
      <c r="AJ19" s="710"/>
      <c r="AK19" s="710"/>
      <c r="AL19" s="710"/>
      <c r="AM19" s="710"/>
      <c r="AN19" s="711"/>
      <c r="AO19" s="709" t="str">
        <f>IF(ISERROR(VLOOKUP(AB19,'施設調書(公園施設・ﾒｰｶｰ名) 入力用'!$B$8:$AN$452,18,FALSE)),"",VLOOKUP(AB19,'施設調書(公園施設・ﾒｰｶｰ名) 入力用'!$B$8:$AN$452,18,FALSE)&amp;"")</f>
        <v/>
      </c>
      <c r="AP19" s="711"/>
      <c r="AQ19" s="712" t="str">
        <f>IF(ISERROR(VLOOKUP(AB19,'施設調書(公園施設・ﾒｰｶｰ名) 入力用'!$B$8:$AN$452,19,FALSE)),"",VLOOKUP(AB19,'施設調書(公園施設・ﾒｰｶｰ名) 入力用'!$B$8:$AN$452,19,FALSE)&amp;"")</f>
        <v/>
      </c>
      <c r="AR19" s="713"/>
      <c r="AS19" s="714"/>
      <c r="AT19" s="718" t="str">
        <f>IF(ISERROR(VLOOKUP(AB19,'施設調書(公園施設・ﾒｰｶｰ名) 入力用'!$B$8:$AN$452,20,FALSE)),"",(VLOOKUP(AB19,'施設調書(公園施設・ﾒｰｶｰ名) 入力用'!$B$8:$AN$452,20,FALSE))&amp;"")</f>
        <v/>
      </c>
      <c r="AU19" s="719"/>
      <c r="AV19" s="719"/>
      <c r="AW19" s="719"/>
      <c r="AX19" s="719"/>
      <c r="AY19" s="720"/>
      <c r="AZ19" s="24"/>
      <c r="BA19" s="224" t="str">
        <f>IF(ISERROR(VLOOKUP(BB19,'施設調書(公園施設・ﾒｰｶｰ名) 入力用'!$B$8:$AN$452,6,FALSE)),"",(VLOOKUP(BB19,'施設調書(公園施設・ﾒｰｶｰ名) 入力用'!$B$8:$AN$452,4,FALSE)))</f>
        <v/>
      </c>
      <c r="BB19" s="229">
        <v>117</v>
      </c>
      <c r="BC19" s="721" t="str">
        <f>IF(ISERROR(VLOOKUP(BB19,'施設調書(公園施設・ﾒｰｶｰ名) 入力用'!$B$8:$AN$452,10,FALSE)),"",(VLOOKUP(BB19,'施設調書(公園施設・ﾒｰｶｰ名) 入力用'!$B$8:$AN$452,10,FALSE)))</f>
        <v/>
      </c>
      <c r="BD19" s="722"/>
      <c r="BE19" s="722"/>
      <c r="BF19" s="722"/>
      <c r="BG19" s="722"/>
      <c r="BH19" s="723"/>
      <c r="BI19" s="709" t="str">
        <f>IF(ISERROR(VLOOKUP(BB19,'施設調書(公園施設・ﾒｰｶｰ名) 入力用'!$B$8:$AN$452,14,FALSE)),"",VLOOKUP(BB19,'施設調書(公園施設・ﾒｰｶｰ名) 入力用'!$B$8:$AN$452,14,FALSE)&amp;"")</f>
        <v/>
      </c>
      <c r="BJ19" s="710"/>
      <c r="BK19" s="710"/>
      <c r="BL19" s="710"/>
      <c r="BM19" s="710"/>
      <c r="BN19" s="711"/>
      <c r="BO19" s="709" t="str">
        <f>IF(ISERROR(VLOOKUP(BB19,'施設調書(公園施設・ﾒｰｶｰ名) 入力用'!$B$8:$AN$452,18,FALSE)),"",VLOOKUP(BB19,'施設調書(公園施設・ﾒｰｶｰ名) 入力用'!$B$8:$AN$452,18,FALSE)&amp;"")</f>
        <v/>
      </c>
      <c r="BP19" s="711"/>
      <c r="BQ19" s="712" t="str">
        <f>IF(ISERROR(VLOOKUP(BB19,'施設調書(公園施設・ﾒｰｶｰ名) 入力用'!$B$8:$AN$452,19,FALSE)),"",VLOOKUP(BB19,'施設調書(公園施設・ﾒｰｶｰ名) 入力用'!$B$8:$AN$452,19,FALSE)&amp;"")</f>
        <v/>
      </c>
      <c r="BR19" s="713"/>
      <c r="BS19" s="714"/>
      <c r="BT19" s="718" t="str">
        <f>IF(ISERROR(VLOOKUP(BB19,'施設調書(公園施設・ﾒｰｶｰ名) 入力用'!$B$8:$AN$452,20,FALSE)),"",(VLOOKUP(BB19,'施設調書(公園施設・ﾒｰｶｰ名) 入力用'!$B$8:$AN$452,20,FALSE))&amp;"")</f>
        <v/>
      </c>
      <c r="BU19" s="719"/>
      <c r="BV19" s="719"/>
      <c r="BW19" s="719"/>
      <c r="BX19" s="719"/>
      <c r="BY19" s="720"/>
    </row>
    <row r="20" spans="1:77" ht="15" customHeight="1" x14ac:dyDescent="0.15">
      <c r="A20" s="228" t="str">
        <f>IF(ISERROR(VLOOKUP(B20,'施設調書(公園施設・ﾒｰｶｰ名) 入力用'!$B$8:$AN$452,6,FALSE)),"",(VLOOKUP(B20,'施設調書(公園施設・ﾒｰｶｰ名) 入力用'!$B$8:$AN$452,4,FALSE)))</f>
        <v/>
      </c>
      <c r="B20" s="229">
        <v>18</v>
      </c>
      <c r="C20" s="706" t="str">
        <f>IF(ISERROR(VLOOKUP(B20,'施設調書(公園施設・ﾒｰｶｰ名) 入力用'!$B$8:$AN$452,10,FALSE)),"",(VLOOKUP(B20,'施設調書(公園施設・ﾒｰｶｰ名) 入力用'!$B$8:$AN$452,10,FALSE)))</f>
        <v/>
      </c>
      <c r="D20" s="707"/>
      <c r="E20" s="707"/>
      <c r="F20" s="707"/>
      <c r="G20" s="707"/>
      <c r="H20" s="708"/>
      <c r="I20" s="709" t="str">
        <f>IF(ISERROR(VLOOKUP(B20,'施設調書(公園施設・ﾒｰｶｰ名) 入力用'!$B$8:$AN$452,14,FALSE)),"",VLOOKUP(B20,'施設調書(公園施設・ﾒｰｶｰ名) 入力用'!$B$8:$AN$452,14,FALSE)&amp;"")</f>
        <v/>
      </c>
      <c r="J20" s="710"/>
      <c r="K20" s="710"/>
      <c r="L20" s="710"/>
      <c r="M20" s="710"/>
      <c r="N20" s="711"/>
      <c r="O20" s="709" t="str">
        <f>IF(ISERROR(VLOOKUP(B20,'施設調書(公園施設・ﾒｰｶｰ名) 入力用'!$B$8:$AN$452,18,FALSE)),"",VLOOKUP(B20,'施設調書(公園施設・ﾒｰｶｰ名) 入力用'!$B$8:$AN$452,18,FALSE)&amp;"")</f>
        <v/>
      </c>
      <c r="P20" s="711"/>
      <c r="Q20" s="712" t="str">
        <f>IF(ISERROR(VLOOKUP(B20,'施設調書(公園施設・ﾒｰｶｰ名) 入力用'!$B$8:$AN$452,19,FALSE)),"",VLOOKUP(B20,'施設調書(公園施設・ﾒｰｶｰ名) 入力用'!$B$8:$AN$452,19,FALSE)&amp;"")</f>
        <v/>
      </c>
      <c r="R20" s="713"/>
      <c r="S20" s="714"/>
      <c r="T20" s="715" t="str">
        <f>IF(ISERROR(VLOOKUP(B20,'施設調書(公園施設・ﾒｰｶｰ名) 入力用'!$B$8:$AN$452,20,FALSE)),"",(VLOOKUP(B20,'施設調書(公園施設・ﾒｰｶｰ名) 入力用'!$B$8:$AN$452,20,FALSE))&amp;"")</f>
        <v/>
      </c>
      <c r="U20" s="716"/>
      <c r="V20" s="716"/>
      <c r="W20" s="716"/>
      <c r="X20" s="716"/>
      <c r="Y20" s="717"/>
      <c r="Z20" s="222"/>
      <c r="AA20" s="224" t="str">
        <f>IF(ISERROR(VLOOKUP(AB20,'施設調書(公園施設・ﾒｰｶｰ名) 入力用'!$B$8:$AN$452,6,FALSE)),"",(VLOOKUP(AB20,'施設調書(公園施設・ﾒｰｶｰ名) 入力用'!$B$8:$AN$452,4,FALSE)))</f>
        <v/>
      </c>
      <c r="AB20" s="229">
        <v>68</v>
      </c>
      <c r="AC20" s="721" t="str">
        <f>IF(ISERROR(VLOOKUP(AB20,'施設調書(公園施設・ﾒｰｶｰ名) 入力用'!$B$53:$AN$452,10,FALSE)),"",(VLOOKUP(AB20,'施設調書(公園施設・ﾒｰｶｰ名) 入力用'!$B$53:$AN$452,10,FALSE)))</f>
        <v/>
      </c>
      <c r="AD20" s="722"/>
      <c r="AE20" s="722"/>
      <c r="AF20" s="722"/>
      <c r="AG20" s="722"/>
      <c r="AH20" s="723"/>
      <c r="AI20" s="709" t="str">
        <f>IF(ISERROR(VLOOKUP(AB20,'施設調書(公園施設・ﾒｰｶｰ名) 入力用'!$B$53:$AN$452,14,FALSE)),"",VLOOKUP(AB20,'施設調書(公園施設・ﾒｰｶｰ名) 入力用'!$B$53:$AN$452,14,FALSE)&amp;"")</f>
        <v/>
      </c>
      <c r="AJ20" s="710"/>
      <c r="AK20" s="710"/>
      <c r="AL20" s="710"/>
      <c r="AM20" s="710"/>
      <c r="AN20" s="711"/>
      <c r="AO20" s="709" t="str">
        <f>IF(ISERROR(VLOOKUP(AB20,'施設調書(公園施設・ﾒｰｶｰ名) 入力用'!$B$8:$AN$452,18,FALSE)),"",VLOOKUP(AB20,'施設調書(公園施設・ﾒｰｶｰ名) 入力用'!$B$8:$AN$452,18,FALSE)&amp;"")</f>
        <v/>
      </c>
      <c r="AP20" s="711"/>
      <c r="AQ20" s="712" t="str">
        <f>IF(ISERROR(VLOOKUP(AB20,'施設調書(公園施設・ﾒｰｶｰ名) 入力用'!$B$8:$AN$452,19,FALSE)),"",VLOOKUP(AB20,'施設調書(公園施設・ﾒｰｶｰ名) 入力用'!$B$8:$AN$452,19,FALSE)&amp;"")</f>
        <v/>
      </c>
      <c r="AR20" s="713"/>
      <c r="AS20" s="714"/>
      <c r="AT20" s="718" t="str">
        <f>IF(ISERROR(VLOOKUP(AB20,'施設調書(公園施設・ﾒｰｶｰ名) 入力用'!$B$8:$AN$452,20,FALSE)),"",(VLOOKUP(AB20,'施設調書(公園施設・ﾒｰｶｰ名) 入力用'!$B$8:$AN$452,20,FALSE))&amp;"")</f>
        <v/>
      </c>
      <c r="AU20" s="719"/>
      <c r="AV20" s="719"/>
      <c r="AW20" s="719"/>
      <c r="AX20" s="719"/>
      <c r="AY20" s="720"/>
      <c r="AZ20" s="24"/>
      <c r="BA20" s="224" t="str">
        <f>IF(ISERROR(VLOOKUP(BB20,'施設調書(公園施設・ﾒｰｶｰ名) 入力用'!$B$8:$AN$452,6,FALSE)),"",(VLOOKUP(BB20,'施設調書(公園施設・ﾒｰｶｰ名) 入力用'!$B$8:$AN$452,4,FALSE)))</f>
        <v/>
      </c>
      <c r="BB20" s="229">
        <v>118</v>
      </c>
      <c r="BC20" s="721" t="str">
        <f>IF(ISERROR(VLOOKUP(BB20,'施設調書(公園施設・ﾒｰｶｰ名) 入力用'!$B$8:$AN$452,10,FALSE)),"",(VLOOKUP(BB20,'施設調書(公園施設・ﾒｰｶｰ名) 入力用'!$B$8:$AN$452,10,FALSE)))</f>
        <v/>
      </c>
      <c r="BD20" s="722"/>
      <c r="BE20" s="722"/>
      <c r="BF20" s="722"/>
      <c r="BG20" s="722"/>
      <c r="BH20" s="723"/>
      <c r="BI20" s="709" t="str">
        <f>IF(ISERROR(VLOOKUP(BB20,'施設調書(公園施設・ﾒｰｶｰ名) 入力用'!$B$8:$AN$452,14,FALSE)),"",VLOOKUP(BB20,'施設調書(公園施設・ﾒｰｶｰ名) 入力用'!$B$8:$AN$452,14,FALSE)&amp;"")</f>
        <v/>
      </c>
      <c r="BJ20" s="710"/>
      <c r="BK20" s="710"/>
      <c r="BL20" s="710"/>
      <c r="BM20" s="710"/>
      <c r="BN20" s="711"/>
      <c r="BO20" s="709" t="str">
        <f>IF(ISERROR(VLOOKUP(BB20,'施設調書(公園施設・ﾒｰｶｰ名) 入力用'!$B$8:$AN$452,18,FALSE)),"",VLOOKUP(BB20,'施設調書(公園施設・ﾒｰｶｰ名) 入力用'!$B$8:$AN$452,18,FALSE)&amp;"")</f>
        <v/>
      </c>
      <c r="BP20" s="711"/>
      <c r="BQ20" s="712" t="str">
        <f>IF(ISERROR(VLOOKUP(BB20,'施設調書(公園施設・ﾒｰｶｰ名) 入力用'!$B$8:$AN$452,19,FALSE)),"",VLOOKUP(BB20,'施設調書(公園施設・ﾒｰｶｰ名) 入力用'!$B$8:$AN$452,19,FALSE)&amp;"")</f>
        <v/>
      </c>
      <c r="BR20" s="713"/>
      <c r="BS20" s="714"/>
      <c r="BT20" s="718" t="str">
        <f>IF(ISERROR(VLOOKUP(BB20,'施設調書(公園施設・ﾒｰｶｰ名) 入力用'!$B$8:$AN$452,20,FALSE)),"",(VLOOKUP(BB20,'施設調書(公園施設・ﾒｰｶｰ名) 入力用'!$B$8:$AN$452,20,FALSE))&amp;"")</f>
        <v/>
      </c>
      <c r="BU20" s="719"/>
      <c r="BV20" s="719"/>
      <c r="BW20" s="719"/>
      <c r="BX20" s="719"/>
      <c r="BY20" s="720"/>
    </row>
    <row r="21" spans="1:77" ht="15" customHeight="1" x14ac:dyDescent="0.15">
      <c r="A21" s="228" t="str">
        <f>IF(ISERROR(VLOOKUP(B21,'施設調書(公園施設・ﾒｰｶｰ名) 入力用'!$B$8:$AN$452,6,FALSE)),"",(VLOOKUP(B21,'施設調書(公園施設・ﾒｰｶｰ名) 入力用'!$B$8:$AN$452,4,FALSE)))</f>
        <v/>
      </c>
      <c r="B21" s="229">
        <v>19</v>
      </c>
      <c r="C21" s="706" t="str">
        <f>IF(ISERROR(VLOOKUP(B21,'施設調書(公園施設・ﾒｰｶｰ名) 入力用'!$B$8:$AN$452,10,FALSE)),"",(VLOOKUP(B21,'施設調書(公園施設・ﾒｰｶｰ名) 入力用'!$B$8:$AN$452,10,FALSE)))</f>
        <v/>
      </c>
      <c r="D21" s="707"/>
      <c r="E21" s="707"/>
      <c r="F21" s="707"/>
      <c r="G21" s="707"/>
      <c r="H21" s="708"/>
      <c r="I21" s="709" t="str">
        <f>IF(ISERROR(VLOOKUP(B21,'施設調書(公園施設・ﾒｰｶｰ名) 入力用'!$B$8:$AN$452,14,FALSE)),"",VLOOKUP(B21,'施設調書(公園施設・ﾒｰｶｰ名) 入力用'!$B$8:$AN$452,14,FALSE)&amp;"")</f>
        <v/>
      </c>
      <c r="J21" s="710"/>
      <c r="K21" s="710"/>
      <c r="L21" s="710"/>
      <c r="M21" s="710"/>
      <c r="N21" s="711"/>
      <c r="O21" s="709" t="str">
        <f>IF(ISERROR(VLOOKUP(B21,'施設調書(公園施設・ﾒｰｶｰ名) 入力用'!$B$8:$AN$452,18,FALSE)),"",VLOOKUP(B21,'施設調書(公園施設・ﾒｰｶｰ名) 入力用'!$B$8:$AN$452,18,FALSE)&amp;"")</f>
        <v/>
      </c>
      <c r="P21" s="711"/>
      <c r="Q21" s="712" t="str">
        <f>IF(ISERROR(VLOOKUP(B21,'施設調書(公園施設・ﾒｰｶｰ名) 入力用'!$B$8:$AN$452,19,FALSE)),"",VLOOKUP(B21,'施設調書(公園施設・ﾒｰｶｰ名) 入力用'!$B$8:$AN$452,19,FALSE)&amp;"")</f>
        <v/>
      </c>
      <c r="R21" s="713"/>
      <c r="S21" s="714"/>
      <c r="T21" s="715" t="str">
        <f>IF(ISERROR(VLOOKUP(B21,'施設調書(公園施設・ﾒｰｶｰ名) 入力用'!$B$8:$AN$452,20,FALSE)),"",(VLOOKUP(B21,'施設調書(公園施設・ﾒｰｶｰ名) 入力用'!$B$8:$AN$452,20,FALSE))&amp;"")</f>
        <v/>
      </c>
      <c r="U21" s="716"/>
      <c r="V21" s="716"/>
      <c r="W21" s="716"/>
      <c r="X21" s="716"/>
      <c r="Y21" s="717"/>
      <c r="Z21" s="222"/>
      <c r="AA21" s="224" t="str">
        <f>IF(ISERROR(VLOOKUP(AB21,'施設調書(公園施設・ﾒｰｶｰ名) 入力用'!$B$8:$AN$452,6,FALSE)),"",(VLOOKUP(AB21,'施設調書(公園施設・ﾒｰｶｰ名) 入力用'!$B$8:$AN$452,4,FALSE)))</f>
        <v/>
      </c>
      <c r="AB21" s="229">
        <v>69</v>
      </c>
      <c r="AC21" s="721" t="str">
        <f>IF(ISERROR(VLOOKUP(AB21,'施設調書(公園施設・ﾒｰｶｰ名) 入力用'!$B$53:$AN$452,10,FALSE)),"",(VLOOKUP(AB21,'施設調書(公園施設・ﾒｰｶｰ名) 入力用'!$B$53:$AN$452,10,FALSE)))</f>
        <v/>
      </c>
      <c r="AD21" s="722"/>
      <c r="AE21" s="722"/>
      <c r="AF21" s="722"/>
      <c r="AG21" s="722"/>
      <c r="AH21" s="723"/>
      <c r="AI21" s="709" t="str">
        <f>IF(ISERROR(VLOOKUP(AB21,'施設調書(公園施設・ﾒｰｶｰ名) 入力用'!$B$53:$AN$452,14,FALSE)),"",VLOOKUP(AB21,'施設調書(公園施設・ﾒｰｶｰ名) 入力用'!$B$53:$AN$452,14,FALSE)&amp;"")</f>
        <v/>
      </c>
      <c r="AJ21" s="710"/>
      <c r="AK21" s="710"/>
      <c r="AL21" s="710"/>
      <c r="AM21" s="710"/>
      <c r="AN21" s="711"/>
      <c r="AO21" s="709" t="str">
        <f>IF(ISERROR(VLOOKUP(AB21,'施設調書(公園施設・ﾒｰｶｰ名) 入力用'!$B$8:$AN$452,18,FALSE)),"",VLOOKUP(AB21,'施設調書(公園施設・ﾒｰｶｰ名) 入力用'!$B$8:$AN$452,18,FALSE)&amp;"")</f>
        <v/>
      </c>
      <c r="AP21" s="711"/>
      <c r="AQ21" s="712" t="str">
        <f>IF(ISERROR(VLOOKUP(AB21,'施設調書(公園施設・ﾒｰｶｰ名) 入力用'!$B$8:$AN$452,19,FALSE)),"",VLOOKUP(AB21,'施設調書(公園施設・ﾒｰｶｰ名) 入力用'!$B$8:$AN$452,19,FALSE)&amp;"")</f>
        <v/>
      </c>
      <c r="AR21" s="713"/>
      <c r="AS21" s="714"/>
      <c r="AT21" s="718" t="str">
        <f>IF(ISERROR(VLOOKUP(AB21,'施設調書(公園施設・ﾒｰｶｰ名) 入力用'!$B$8:$AN$452,20,FALSE)),"",(VLOOKUP(AB21,'施設調書(公園施設・ﾒｰｶｰ名) 入力用'!$B$8:$AN$452,20,FALSE))&amp;"")</f>
        <v/>
      </c>
      <c r="AU21" s="719"/>
      <c r="AV21" s="719"/>
      <c r="AW21" s="719"/>
      <c r="AX21" s="719"/>
      <c r="AY21" s="720"/>
      <c r="AZ21" s="24"/>
      <c r="BA21" s="224" t="str">
        <f>IF(ISERROR(VLOOKUP(BB21,'施設調書(公園施設・ﾒｰｶｰ名) 入力用'!$B$8:$AN$452,6,FALSE)),"",(VLOOKUP(BB21,'施設調書(公園施設・ﾒｰｶｰ名) 入力用'!$B$8:$AN$452,4,FALSE)))</f>
        <v/>
      </c>
      <c r="BB21" s="229">
        <v>119</v>
      </c>
      <c r="BC21" s="721" t="str">
        <f>IF(ISERROR(VLOOKUP(BB21,'施設調書(公園施設・ﾒｰｶｰ名) 入力用'!$B$8:$AN$452,10,FALSE)),"",(VLOOKUP(BB21,'施設調書(公園施設・ﾒｰｶｰ名) 入力用'!$B$8:$AN$452,10,FALSE)))</f>
        <v/>
      </c>
      <c r="BD21" s="722"/>
      <c r="BE21" s="722"/>
      <c r="BF21" s="722"/>
      <c r="BG21" s="722"/>
      <c r="BH21" s="723"/>
      <c r="BI21" s="709" t="str">
        <f>IF(ISERROR(VLOOKUP(BB21,'施設調書(公園施設・ﾒｰｶｰ名) 入力用'!$B$8:$AN$452,14,FALSE)),"",VLOOKUP(BB21,'施設調書(公園施設・ﾒｰｶｰ名) 入力用'!$B$8:$AN$452,14,FALSE)&amp;"")</f>
        <v/>
      </c>
      <c r="BJ21" s="710"/>
      <c r="BK21" s="710"/>
      <c r="BL21" s="710"/>
      <c r="BM21" s="710"/>
      <c r="BN21" s="711"/>
      <c r="BO21" s="709" t="str">
        <f>IF(ISERROR(VLOOKUP(BB21,'施設調書(公園施設・ﾒｰｶｰ名) 入力用'!$B$8:$AN$452,18,FALSE)),"",VLOOKUP(BB21,'施設調書(公園施設・ﾒｰｶｰ名) 入力用'!$B$8:$AN$452,18,FALSE)&amp;"")</f>
        <v/>
      </c>
      <c r="BP21" s="711"/>
      <c r="BQ21" s="712" t="str">
        <f>IF(ISERROR(VLOOKUP(BB21,'施設調書(公園施設・ﾒｰｶｰ名) 入力用'!$B$8:$AN$452,19,FALSE)),"",VLOOKUP(BB21,'施設調書(公園施設・ﾒｰｶｰ名) 入力用'!$B$8:$AN$452,19,FALSE)&amp;"")</f>
        <v/>
      </c>
      <c r="BR21" s="713"/>
      <c r="BS21" s="714"/>
      <c r="BT21" s="718" t="str">
        <f>IF(ISERROR(VLOOKUP(BB21,'施設調書(公園施設・ﾒｰｶｰ名) 入力用'!$B$8:$AN$452,20,FALSE)),"",(VLOOKUP(BB21,'施設調書(公園施設・ﾒｰｶｰ名) 入力用'!$B$8:$AN$452,20,FALSE))&amp;"")</f>
        <v/>
      </c>
      <c r="BU21" s="719"/>
      <c r="BV21" s="719"/>
      <c r="BW21" s="719"/>
      <c r="BX21" s="719"/>
      <c r="BY21" s="720"/>
    </row>
    <row r="22" spans="1:77" ht="15" customHeight="1" x14ac:dyDescent="0.15">
      <c r="A22" s="228" t="str">
        <f>IF(ISERROR(VLOOKUP(B22,'施設調書(公園施設・ﾒｰｶｰ名) 入力用'!$B$8:$AN$452,6,FALSE)),"",(VLOOKUP(B22,'施設調書(公園施設・ﾒｰｶｰ名) 入力用'!$B$8:$AN$452,4,FALSE)))</f>
        <v/>
      </c>
      <c r="B22" s="229">
        <v>20</v>
      </c>
      <c r="C22" s="706" t="str">
        <f>IF(ISERROR(VLOOKUP(B22,'施設調書(公園施設・ﾒｰｶｰ名) 入力用'!$B$8:$AN$452,10,FALSE)),"",(VLOOKUP(B22,'施設調書(公園施設・ﾒｰｶｰ名) 入力用'!$B$8:$AN$452,10,FALSE)))</f>
        <v/>
      </c>
      <c r="D22" s="707"/>
      <c r="E22" s="707"/>
      <c r="F22" s="707"/>
      <c r="G22" s="707"/>
      <c r="H22" s="708"/>
      <c r="I22" s="709" t="str">
        <f>IF(ISERROR(VLOOKUP(B22,'施設調書(公園施設・ﾒｰｶｰ名) 入力用'!$B$8:$AN$452,14,FALSE)),"",VLOOKUP(B22,'施設調書(公園施設・ﾒｰｶｰ名) 入力用'!$B$8:$AN$452,14,FALSE)&amp;"")</f>
        <v/>
      </c>
      <c r="J22" s="710"/>
      <c r="K22" s="710"/>
      <c r="L22" s="710"/>
      <c r="M22" s="710"/>
      <c r="N22" s="711"/>
      <c r="O22" s="709" t="str">
        <f>IF(ISERROR(VLOOKUP(B22,'施設調書(公園施設・ﾒｰｶｰ名) 入力用'!$B$8:$AN$452,18,FALSE)),"",VLOOKUP(B22,'施設調書(公園施設・ﾒｰｶｰ名) 入力用'!$B$8:$AN$452,18,FALSE)&amp;"")</f>
        <v/>
      </c>
      <c r="P22" s="711"/>
      <c r="Q22" s="712" t="str">
        <f>IF(ISERROR(VLOOKUP(B22,'施設調書(公園施設・ﾒｰｶｰ名) 入力用'!$B$8:$AN$452,19,FALSE)),"",VLOOKUP(B22,'施設調書(公園施設・ﾒｰｶｰ名) 入力用'!$B$8:$AN$452,19,FALSE)&amp;"")</f>
        <v/>
      </c>
      <c r="R22" s="713"/>
      <c r="S22" s="714"/>
      <c r="T22" s="715" t="str">
        <f>IF(ISERROR(VLOOKUP(B22,'施設調書(公園施設・ﾒｰｶｰ名) 入力用'!$B$8:$AN$452,20,FALSE)),"",(VLOOKUP(B22,'施設調書(公園施設・ﾒｰｶｰ名) 入力用'!$B$8:$AN$452,20,FALSE))&amp;"")</f>
        <v/>
      </c>
      <c r="U22" s="716"/>
      <c r="V22" s="716"/>
      <c r="W22" s="716"/>
      <c r="X22" s="716"/>
      <c r="Y22" s="717"/>
      <c r="Z22" s="222"/>
      <c r="AA22" s="224" t="str">
        <f>IF(ISERROR(VLOOKUP(AB22,'施設調書(公園施設・ﾒｰｶｰ名) 入力用'!$B$8:$AN$452,6,FALSE)),"",(VLOOKUP(AB22,'施設調書(公園施設・ﾒｰｶｰ名) 入力用'!$B$8:$AN$452,4,FALSE)))</f>
        <v/>
      </c>
      <c r="AB22" s="229">
        <v>70</v>
      </c>
      <c r="AC22" s="721" t="str">
        <f>IF(ISERROR(VLOOKUP(AB22,'施設調書(公園施設・ﾒｰｶｰ名) 入力用'!$B$53:$AN$452,10,FALSE)),"",(VLOOKUP(AB22,'施設調書(公園施設・ﾒｰｶｰ名) 入力用'!$B$53:$AN$452,10,FALSE)))</f>
        <v/>
      </c>
      <c r="AD22" s="722"/>
      <c r="AE22" s="722"/>
      <c r="AF22" s="722"/>
      <c r="AG22" s="722"/>
      <c r="AH22" s="723"/>
      <c r="AI22" s="709" t="str">
        <f>IF(ISERROR(VLOOKUP(AB22,'施設調書(公園施設・ﾒｰｶｰ名) 入力用'!$B$53:$AN$452,14,FALSE)),"",VLOOKUP(AB22,'施設調書(公園施設・ﾒｰｶｰ名) 入力用'!$B$53:$AN$452,14,FALSE)&amp;"")</f>
        <v/>
      </c>
      <c r="AJ22" s="710"/>
      <c r="AK22" s="710"/>
      <c r="AL22" s="710"/>
      <c r="AM22" s="710"/>
      <c r="AN22" s="711"/>
      <c r="AO22" s="709" t="str">
        <f>IF(ISERROR(VLOOKUP(AB22,'施設調書(公園施設・ﾒｰｶｰ名) 入力用'!$B$8:$AN$452,18,FALSE)),"",VLOOKUP(AB22,'施設調書(公園施設・ﾒｰｶｰ名) 入力用'!$B$8:$AN$452,18,FALSE)&amp;"")</f>
        <v/>
      </c>
      <c r="AP22" s="711"/>
      <c r="AQ22" s="712" t="str">
        <f>IF(ISERROR(VLOOKUP(AB22,'施設調書(公園施設・ﾒｰｶｰ名) 入力用'!$B$8:$AN$452,19,FALSE)),"",VLOOKUP(AB22,'施設調書(公園施設・ﾒｰｶｰ名) 入力用'!$B$8:$AN$452,19,FALSE)&amp;"")</f>
        <v/>
      </c>
      <c r="AR22" s="713"/>
      <c r="AS22" s="714"/>
      <c r="AT22" s="718" t="str">
        <f>IF(ISERROR(VLOOKUP(AB22,'施設調書(公園施設・ﾒｰｶｰ名) 入力用'!$B$8:$AN$452,20,FALSE)),"",(VLOOKUP(AB22,'施設調書(公園施設・ﾒｰｶｰ名) 入力用'!$B$8:$AN$452,20,FALSE))&amp;"")</f>
        <v/>
      </c>
      <c r="AU22" s="719"/>
      <c r="AV22" s="719"/>
      <c r="AW22" s="719"/>
      <c r="AX22" s="719"/>
      <c r="AY22" s="720"/>
      <c r="AZ22" s="24"/>
      <c r="BA22" s="224" t="str">
        <f>IF(ISERROR(VLOOKUP(BB22,'施設調書(公園施設・ﾒｰｶｰ名) 入力用'!$B$8:$AN$452,6,FALSE)),"",(VLOOKUP(BB22,'施設調書(公園施設・ﾒｰｶｰ名) 入力用'!$B$8:$AN$452,4,FALSE)))</f>
        <v/>
      </c>
      <c r="BB22" s="229">
        <v>120</v>
      </c>
      <c r="BC22" s="721" t="str">
        <f>IF(ISERROR(VLOOKUP(BB22,'施設調書(公園施設・ﾒｰｶｰ名) 入力用'!$B$8:$AN$452,10,FALSE)),"",(VLOOKUP(BB22,'施設調書(公園施設・ﾒｰｶｰ名) 入力用'!$B$8:$AN$452,10,FALSE)))</f>
        <v/>
      </c>
      <c r="BD22" s="722"/>
      <c r="BE22" s="722"/>
      <c r="BF22" s="722"/>
      <c r="BG22" s="722"/>
      <c r="BH22" s="723"/>
      <c r="BI22" s="709" t="str">
        <f>IF(ISERROR(VLOOKUP(BB22,'施設調書(公園施設・ﾒｰｶｰ名) 入力用'!$B$8:$AN$452,14,FALSE)),"",VLOOKUP(BB22,'施設調書(公園施設・ﾒｰｶｰ名) 入力用'!$B$8:$AN$452,14,FALSE)&amp;"")</f>
        <v/>
      </c>
      <c r="BJ22" s="710"/>
      <c r="BK22" s="710"/>
      <c r="BL22" s="710"/>
      <c r="BM22" s="710"/>
      <c r="BN22" s="711"/>
      <c r="BO22" s="709" t="str">
        <f>IF(ISERROR(VLOOKUP(BB22,'施設調書(公園施設・ﾒｰｶｰ名) 入力用'!$B$8:$AN$452,18,FALSE)),"",VLOOKUP(BB22,'施設調書(公園施設・ﾒｰｶｰ名) 入力用'!$B$8:$AN$452,18,FALSE)&amp;"")</f>
        <v/>
      </c>
      <c r="BP22" s="711"/>
      <c r="BQ22" s="712" t="str">
        <f>IF(ISERROR(VLOOKUP(BB22,'施設調書(公園施設・ﾒｰｶｰ名) 入力用'!$B$8:$AN$452,19,FALSE)),"",VLOOKUP(BB22,'施設調書(公園施設・ﾒｰｶｰ名) 入力用'!$B$8:$AN$452,19,FALSE)&amp;"")</f>
        <v/>
      </c>
      <c r="BR22" s="713"/>
      <c r="BS22" s="714"/>
      <c r="BT22" s="718" t="str">
        <f>IF(ISERROR(VLOOKUP(BB22,'施設調書(公園施設・ﾒｰｶｰ名) 入力用'!$B$8:$AN$452,20,FALSE)),"",(VLOOKUP(BB22,'施設調書(公園施設・ﾒｰｶｰ名) 入力用'!$B$8:$AN$452,20,FALSE))&amp;"")</f>
        <v/>
      </c>
      <c r="BU22" s="719"/>
      <c r="BV22" s="719"/>
      <c r="BW22" s="719"/>
      <c r="BX22" s="719"/>
      <c r="BY22" s="720"/>
    </row>
    <row r="23" spans="1:77" ht="15" customHeight="1" x14ac:dyDescent="0.15">
      <c r="A23" s="228" t="str">
        <f>IF(ISERROR(VLOOKUP(B23,'施設調書(公園施設・ﾒｰｶｰ名) 入力用'!$B$8:$AN$452,6,FALSE)),"",(VLOOKUP(B23,'施設調書(公園施設・ﾒｰｶｰ名) 入力用'!$B$8:$AN$452,4,FALSE)))</f>
        <v/>
      </c>
      <c r="B23" s="229">
        <v>21</v>
      </c>
      <c r="C23" s="706" t="str">
        <f>IF(ISERROR(VLOOKUP(B23,'施設調書(公園施設・ﾒｰｶｰ名) 入力用'!$B$8:$AN$452,10,FALSE)),"",(VLOOKUP(B23,'施設調書(公園施設・ﾒｰｶｰ名) 入力用'!$B$8:$AN$452,10,FALSE)))</f>
        <v/>
      </c>
      <c r="D23" s="707"/>
      <c r="E23" s="707"/>
      <c r="F23" s="707"/>
      <c r="G23" s="707"/>
      <c r="H23" s="708"/>
      <c r="I23" s="709" t="str">
        <f>IF(ISERROR(VLOOKUP(B23,'施設調書(公園施設・ﾒｰｶｰ名) 入力用'!$B$8:$AN$452,14,FALSE)),"",VLOOKUP(B23,'施設調書(公園施設・ﾒｰｶｰ名) 入力用'!$B$8:$AN$452,14,FALSE)&amp;"")</f>
        <v/>
      </c>
      <c r="J23" s="710"/>
      <c r="K23" s="710"/>
      <c r="L23" s="710"/>
      <c r="M23" s="710"/>
      <c r="N23" s="711"/>
      <c r="O23" s="709" t="str">
        <f>IF(ISERROR(VLOOKUP(B23,'施設調書(公園施設・ﾒｰｶｰ名) 入力用'!$B$8:$AN$452,18,FALSE)),"",VLOOKUP(B23,'施設調書(公園施設・ﾒｰｶｰ名) 入力用'!$B$8:$AN$452,18,FALSE)&amp;"")</f>
        <v/>
      </c>
      <c r="P23" s="711"/>
      <c r="Q23" s="712" t="str">
        <f>IF(ISERROR(VLOOKUP(B23,'施設調書(公園施設・ﾒｰｶｰ名) 入力用'!$B$8:$AN$452,19,FALSE)),"",VLOOKUP(B23,'施設調書(公園施設・ﾒｰｶｰ名) 入力用'!$B$8:$AN$452,19,FALSE)&amp;"")</f>
        <v/>
      </c>
      <c r="R23" s="713"/>
      <c r="S23" s="714"/>
      <c r="T23" s="715" t="str">
        <f>IF(ISERROR(VLOOKUP(B23,'施設調書(公園施設・ﾒｰｶｰ名) 入力用'!$B$8:$AN$452,20,FALSE)),"",(VLOOKUP(B23,'施設調書(公園施設・ﾒｰｶｰ名) 入力用'!$B$8:$AN$452,20,FALSE))&amp;"")</f>
        <v/>
      </c>
      <c r="U23" s="716"/>
      <c r="V23" s="716"/>
      <c r="W23" s="716"/>
      <c r="X23" s="716"/>
      <c r="Y23" s="717"/>
      <c r="Z23" s="222"/>
      <c r="AA23" s="224" t="str">
        <f>IF(ISERROR(VLOOKUP(AB23,'施設調書(公園施設・ﾒｰｶｰ名) 入力用'!$B$8:$AN$452,6,FALSE)),"",(VLOOKUP(AB23,'施設調書(公園施設・ﾒｰｶｰ名) 入力用'!$B$8:$AN$452,4,FALSE)))</f>
        <v/>
      </c>
      <c r="AB23" s="229">
        <v>71</v>
      </c>
      <c r="AC23" s="721" t="str">
        <f>IF(ISERROR(VLOOKUP(AB23,'施設調書(公園施設・ﾒｰｶｰ名) 入力用'!$B$53:$AN$452,10,FALSE)),"",(VLOOKUP(AB23,'施設調書(公園施設・ﾒｰｶｰ名) 入力用'!$B$53:$AN$452,10,FALSE)))</f>
        <v/>
      </c>
      <c r="AD23" s="722"/>
      <c r="AE23" s="722"/>
      <c r="AF23" s="722"/>
      <c r="AG23" s="722"/>
      <c r="AH23" s="723"/>
      <c r="AI23" s="709" t="str">
        <f>IF(ISERROR(VLOOKUP(AB23,'施設調書(公園施設・ﾒｰｶｰ名) 入力用'!$B$53:$AN$452,14,FALSE)),"",VLOOKUP(AB23,'施設調書(公園施設・ﾒｰｶｰ名) 入力用'!$B$53:$AN$452,14,FALSE)&amp;"")</f>
        <v/>
      </c>
      <c r="AJ23" s="710"/>
      <c r="AK23" s="710"/>
      <c r="AL23" s="710"/>
      <c r="AM23" s="710"/>
      <c r="AN23" s="711"/>
      <c r="AO23" s="709" t="str">
        <f>IF(ISERROR(VLOOKUP(AB23,'施設調書(公園施設・ﾒｰｶｰ名) 入力用'!$B$8:$AN$452,18,FALSE)),"",VLOOKUP(AB23,'施設調書(公園施設・ﾒｰｶｰ名) 入力用'!$B$8:$AN$452,18,FALSE)&amp;"")</f>
        <v/>
      </c>
      <c r="AP23" s="711"/>
      <c r="AQ23" s="712" t="str">
        <f>IF(ISERROR(VLOOKUP(AB23,'施設調書(公園施設・ﾒｰｶｰ名) 入力用'!$B$8:$AN$452,19,FALSE)),"",VLOOKUP(AB23,'施設調書(公園施設・ﾒｰｶｰ名) 入力用'!$B$8:$AN$452,19,FALSE)&amp;"")</f>
        <v/>
      </c>
      <c r="AR23" s="713"/>
      <c r="AS23" s="714"/>
      <c r="AT23" s="718" t="str">
        <f>IF(ISERROR(VLOOKUP(AB23,'施設調書(公園施設・ﾒｰｶｰ名) 入力用'!$B$8:$AN$452,20,FALSE)),"",(VLOOKUP(AB23,'施設調書(公園施設・ﾒｰｶｰ名) 入力用'!$B$8:$AN$452,20,FALSE))&amp;"")</f>
        <v/>
      </c>
      <c r="AU23" s="719"/>
      <c r="AV23" s="719"/>
      <c r="AW23" s="719"/>
      <c r="AX23" s="719"/>
      <c r="AY23" s="720"/>
      <c r="AZ23" s="24"/>
      <c r="BA23" s="224" t="str">
        <f>IF(ISERROR(VLOOKUP(BB23,'施設調書(公園施設・ﾒｰｶｰ名) 入力用'!$B$8:$AN$452,6,FALSE)),"",(VLOOKUP(BB23,'施設調書(公園施設・ﾒｰｶｰ名) 入力用'!$B$8:$AN$452,4,FALSE)))</f>
        <v/>
      </c>
      <c r="BB23" s="229">
        <v>121</v>
      </c>
      <c r="BC23" s="721" t="str">
        <f>IF(ISERROR(VLOOKUP(BB23,'施設調書(公園施設・ﾒｰｶｰ名) 入力用'!$B$8:$AN$452,10,FALSE)),"",(VLOOKUP(BB23,'施設調書(公園施設・ﾒｰｶｰ名) 入力用'!$B$8:$AN$452,10,FALSE)))</f>
        <v/>
      </c>
      <c r="BD23" s="722"/>
      <c r="BE23" s="722"/>
      <c r="BF23" s="722"/>
      <c r="BG23" s="722"/>
      <c r="BH23" s="723"/>
      <c r="BI23" s="709" t="str">
        <f>IF(ISERROR(VLOOKUP(BB23,'施設調書(公園施設・ﾒｰｶｰ名) 入力用'!$B$8:$AN$452,14,FALSE)),"",VLOOKUP(BB23,'施設調書(公園施設・ﾒｰｶｰ名) 入力用'!$B$8:$AN$452,14,FALSE)&amp;"")</f>
        <v/>
      </c>
      <c r="BJ23" s="710"/>
      <c r="BK23" s="710"/>
      <c r="BL23" s="710"/>
      <c r="BM23" s="710"/>
      <c r="BN23" s="711"/>
      <c r="BO23" s="709" t="str">
        <f>IF(ISERROR(VLOOKUP(BB23,'施設調書(公園施設・ﾒｰｶｰ名) 入力用'!$B$8:$AN$452,18,FALSE)),"",VLOOKUP(BB23,'施設調書(公園施設・ﾒｰｶｰ名) 入力用'!$B$8:$AN$452,18,FALSE)&amp;"")</f>
        <v/>
      </c>
      <c r="BP23" s="711"/>
      <c r="BQ23" s="712" t="str">
        <f>IF(ISERROR(VLOOKUP(BB23,'施設調書(公園施設・ﾒｰｶｰ名) 入力用'!$B$8:$AN$452,19,FALSE)),"",VLOOKUP(BB23,'施設調書(公園施設・ﾒｰｶｰ名) 入力用'!$B$8:$AN$452,19,FALSE)&amp;"")</f>
        <v/>
      </c>
      <c r="BR23" s="713"/>
      <c r="BS23" s="714"/>
      <c r="BT23" s="718" t="str">
        <f>IF(ISERROR(VLOOKUP(BB23,'施設調書(公園施設・ﾒｰｶｰ名) 入力用'!$B$8:$AN$452,20,FALSE)),"",(VLOOKUP(BB23,'施設調書(公園施設・ﾒｰｶｰ名) 入力用'!$B$8:$AN$452,20,FALSE))&amp;"")</f>
        <v/>
      </c>
      <c r="BU23" s="719"/>
      <c r="BV23" s="719"/>
      <c r="BW23" s="719"/>
      <c r="BX23" s="719"/>
      <c r="BY23" s="720"/>
    </row>
    <row r="24" spans="1:77" ht="15" customHeight="1" x14ac:dyDescent="0.15">
      <c r="A24" s="228" t="str">
        <f>IF(ISERROR(VLOOKUP(B24,'施設調書(公園施設・ﾒｰｶｰ名) 入力用'!$B$8:$AN$452,6,FALSE)),"",(VLOOKUP(B24,'施設調書(公園施設・ﾒｰｶｰ名) 入力用'!$B$8:$AN$452,4,FALSE)))</f>
        <v/>
      </c>
      <c r="B24" s="229">
        <v>22</v>
      </c>
      <c r="C24" s="706" t="str">
        <f>IF(ISERROR(VLOOKUP(B24,'施設調書(公園施設・ﾒｰｶｰ名) 入力用'!$B$8:$AN$452,10,FALSE)),"",(VLOOKUP(B24,'施設調書(公園施設・ﾒｰｶｰ名) 入力用'!$B$8:$AN$452,10,FALSE)))</f>
        <v/>
      </c>
      <c r="D24" s="707"/>
      <c r="E24" s="707"/>
      <c r="F24" s="707"/>
      <c r="G24" s="707"/>
      <c r="H24" s="708"/>
      <c r="I24" s="709" t="str">
        <f>IF(ISERROR(VLOOKUP(B24,'施設調書(公園施設・ﾒｰｶｰ名) 入力用'!$B$8:$AN$452,14,FALSE)),"",VLOOKUP(B24,'施設調書(公園施設・ﾒｰｶｰ名) 入力用'!$B$8:$AN$452,14,FALSE)&amp;"")</f>
        <v/>
      </c>
      <c r="J24" s="710"/>
      <c r="K24" s="710"/>
      <c r="L24" s="710"/>
      <c r="M24" s="710"/>
      <c r="N24" s="711"/>
      <c r="O24" s="709" t="str">
        <f>IF(ISERROR(VLOOKUP(B24,'施設調書(公園施設・ﾒｰｶｰ名) 入力用'!$B$8:$AN$452,18,FALSE)),"",VLOOKUP(B24,'施設調書(公園施設・ﾒｰｶｰ名) 入力用'!$B$8:$AN$452,18,FALSE)&amp;"")</f>
        <v/>
      </c>
      <c r="P24" s="711"/>
      <c r="Q24" s="712" t="str">
        <f>IF(ISERROR(VLOOKUP(B24,'施設調書(公園施設・ﾒｰｶｰ名) 入力用'!$B$8:$AN$452,19,FALSE)),"",VLOOKUP(B24,'施設調書(公園施設・ﾒｰｶｰ名) 入力用'!$B$8:$AN$452,19,FALSE)&amp;"")</f>
        <v/>
      </c>
      <c r="R24" s="713"/>
      <c r="S24" s="714"/>
      <c r="T24" s="715" t="str">
        <f>IF(ISERROR(VLOOKUP(B24,'施設調書(公園施設・ﾒｰｶｰ名) 入力用'!$B$8:$AN$452,20,FALSE)),"",(VLOOKUP(B24,'施設調書(公園施設・ﾒｰｶｰ名) 入力用'!$B$8:$AN$452,20,FALSE))&amp;"")</f>
        <v/>
      </c>
      <c r="U24" s="716"/>
      <c r="V24" s="716"/>
      <c r="W24" s="716"/>
      <c r="X24" s="716"/>
      <c r="Y24" s="717"/>
      <c r="Z24" s="222"/>
      <c r="AA24" s="224" t="str">
        <f>IF(ISERROR(VLOOKUP(AB24,'施設調書(公園施設・ﾒｰｶｰ名) 入力用'!$B$8:$AN$452,6,FALSE)),"",(VLOOKUP(AB24,'施設調書(公園施設・ﾒｰｶｰ名) 入力用'!$B$8:$AN$452,4,FALSE)))</f>
        <v/>
      </c>
      <c r="AB24" s="229">
        <v>72</v>
      </c>
      <c r="AC24" s="721" t="str">
        <f>IF(ISERROR(VLOOKUP(AB24,'施設調書(公園施設・ﾒｰｶｰ名) 入力用'!$B$53:$AN$452,10,FALSE)),"",(VLOOKUP(AB24,'施設調書(公園施設・ﾒｰｶｰ名) 入力用'!$B$53:$AN$452,10,FALSE)))</f>
        <v/>
      </c>
      <c r="AD24" s="722"/>
      <c r="AE24" s="722"/>
      <c r="AF24" s="722"/>
      <c r="AG24" s="722"/>
      <c r="AH24" s="723"/>
      <c r="AI24" s="709" t="str">
        <f>IF(ISERROR(VLOOKUP(AB24,'施設調書(公園施設・ﾒｰｶｰ名) 入力用'!$B$53:$AN$452,14,FALSE)),"",VLOOKUP(AB24,'施設調書(公園施設・ﾒｰｶｰ名) 入力用'!$B$53:$AN$452,14,FALSE)&amp;"")</f>
        <v/>
      </c>
      <c r="AJ24" s="710"/>
      <c r="AK24" s="710"/>
      <c r="AL24" s="710"/>
      <c r="AM24" s="710"/>
      <c r="AN24" s="711"/>
      <c r="AO24" s="709" t="str">
        <f>IF(ISERROR(VLOOKUP(AB24,'施設調書(公園施設・ﾒｰｶｰ名) 入力用'!$B$8:$AN$452,18,FALSE)),"",VLOOKUP(AB24,'施設調書(公園施設・ﾒｰｶｰ名) 入力用'!$B$8:$AN$452,18,FALSE)&amp;"")</f>
        <v/>
      </c>
      <c r="AP24" s="711"/>
      <c r="AQ24" s="712" t="str">
        <f>IF(ISERROR(VLOOKUP(AB24,'施設調書(公園施設・ﾒｰｶｰ名) 入力用'!$B$8:$AN$452,19,FALSE)),"",VLOOKUP(AB24,'施設調書(公園施設・ﾒｰｶｰ名) 入力用'!$B$8:$AN$452,19,FALSE)&amp;"")</f>
        <v/>
      </c>
      <c r="AR24" s="713"/>
      <c r="AS24" s="714"/>
      <c r="AT24" s="718" t="str">
        <f>IF(ISERROR(VLOOKUP(AB24,'施設調書(公園施設・ﾒｰｶｰ名) 入力用'!$B$8:$AN$452,20,FALSE)),"",(VLOOKUP(AB24,'施設調書(公園施設・ﾒｰｶｰ名) 入力用'!$B$8:$AN$452,20,FALSE))&amp;"")</f>
        <v/>
      </c>
      <c r="AU24" s="719"/>
      <c r="AV24" s="719"/>
      <c r="AW24" s="719"/>
      <c r="AX24" s="719"/>
      <c r="AY24" s="720"/>
      <c r="AZ24" s="24"/>
      <c r="BA24" s="224" t="str">
        <f>IF(ISERROR(VLOOKUP(BB24,'施設調書(公園施設・ﾒｰｶｰ名) 入力用'!$B$8:$AN$452,6,FALSE)),"",(VLOOKUP(BB24,'施設調書(公園施設・ﾒｰｶｰ名) 入力用'!$B$8:$AN$452,4,FALSE)))</f>
        <v/>
      </c>
      <c r="BB24" s="229">
        <v>122</v>
      </c>
      <c r="BC24" s="721" t="str">
        <f>IF(ISERROR(VLOOKUP(BB24,'施設調書(公園施設・ﾒｰｶｰ名) 入力用'!$B$8:$AN$452,10,FALSE)),"",(VLOOKUP(BB24,'施設調書(公園施設・ﾒｰｶｰ名) 入力用'!$B$8:$AN$452,10,FALSE)))</f>
        <v/>
      </c>
      <c r="BD24" s="722"/>
      <c r="BE24" s="722"/>
      <c r="BF24" s="722"/>
      <c r="BG24" s="722"/>
      <c r="BH24" s="723"/>
      <c r="BI24" s="709" t="str">
        <f>IF(ISERROR(VLOOKUP(BB24,'施設調書(公園施設・ﾒｰｶｰ名) 入力用'!$B$8:$AN$452,14,FALSE)),"",VLOOKUP(BB24,'施設調書(公園施設・ﾒｰｶｰ名) 入力用'!$B$8:$AN$452,14,FALSE)&amp;"")</f>
        <v/>
      </c>
      <c r="BJ24" s="710"/>
      <c r="BK24" s="710"/>
      <c r="BL24" s="710"/>
      <c r="BM24" s="710"/>
      <c r="BN24" s="711"/>
      <c r="BO24" s="709" t="str">
        <f>IF(ISERROR(VLOOKUP(BB24,'施設調書(公園施設・ﾒｰｶｰ名) 入力用'!$B$8:$AN$452,18,FALSE)),"",VLOOKUP(BB24,'施設調書(公園施設・ﾒｰｶｰ名) 入力用'!$B$8:$AN$452,18,FALSE)&amp;"")</f>
        <v/>
      </c>
      <c r="BP24" s="711"/>
      <c r="BQ24" s="712" t="str">
        <f>IF(ISERROR(VLOOKUP(BB24,'施設調書(公園施設・ﾒｰｶｰ名) 入力用'!$B$8:$AN$452,19,FALSE)),"",VLOOKUP(BB24,'施設調書(公園施設・ﾒｰｶｰ名) 入力用'!$B$8:$AN$452,19,FALSE)&amp;"")</f>
        <v/>
      </c>
      <c r="BR24" s="713"/>
      <c r="BS24" s="714"/>
      <c r="BT24" s="718" t="str">
        <f>IF(ISERROR(VLOOKUP(BB24,'施設調書(公園施設・ﾒｰｶｰ名) 入力用'!$B$8:$AN$452,20,FALSE)),"",(VLOOKUP(BB24,'施設調書(公園施設・ﾒｰｶｰ名) 入力用'!$B$8:$AN$452,20,FALSE))&amp;"")</f>
        <v/>
      </c>
      <c r="BU24" s="719"/>
      <c r="BV24" s="719"/>
      <c r="BW24" s="719"/>
      <c r="BX24" s="719"/>
      <c r="BY24" s="720"/>
    </row>
    <row r="25" spans="1:77" ht="15" customHeight="1" x14ac:dyDescent="0.15">
      <c r="A25" s="228" t="str">
        <f>IF(ISERROR(VLOOKUP(B25,'施設調書(公園施設・ﾒｰｶｰ名) 入力用'!$B$8:$AN$452,6,FALSE)),"",(VLOOKUP(B25,'施設調書(公園施設・ﾒｰｶｰ名) 入力用'!$B$8:$AN$452,4,FALSE)))</f>
        <v/>
      </c>
      <c r="B25" s="229">
        <v>23</v>
      </c>
      <c r="C25" s="706" t="str">
        <f>IF(ISERROR(VLOOKUP(B25,'施設調書(公園施設・ﾒｰｶｰ名) 入力用'!$B$8:$AN$452,10,FALSE)),"",(VLOOKUP(B25,'施設調書(公園施設・ﾒｰｶｰ名) 入力用'!$B$8:$AN$452,10,FALSE)))</f>
        <v/>
      </c>
      <c r="D25" s="707"/>
      <c r="E25" s="707"/>
      <c r="F25" s="707"/>
      <c r="G25" s="707"/>
      <c r="H25" s="708"/>
      <c r="I25" s="709" t="str">
        <f>IF(ISERROR(VLOOKUP(B25,'施設調書(公園施設・ﾒｰｶｰ名) 入力用'!$B$8:$AN$452,14,FALSE)),"",VLOOKUP(B25,'施設調書(公園施設・ﾒｰｶｰ名) 入力用'!$B$8:$AN$452,14,FALSE)&amp;"")</f>
        <v/>
      </c>
      <c r="J25" s="710"/>
      <c r="K25" s="710"/>
      <c r="L25" s="710"/>
      <c r="M25" s="710"/>
      <c r="N25" s="711"/>
      <c r="O25" s="709" t="str">
        <f>IF(ISERROR(VLOOKUP(B25,'施設調書(公園施設・ﾒｰｶｰ名) 入力用'!$B$8:$AN$452,18,FALSE)),"",VLOOKUP(B25,'施設調書(公園施設・ﾒｰｶｰ名) 入力用'!$B$8:$AN$452,18,FALSE)&amp;"")</f>
        <v/>
      </c>
      <c r="P25" s="711"/>
      <c r="Q25" s="712" t="str">
        <f>IF(ISERROR(VLOOKUP(B25,'施設調書(公園施設・ﾒｰｶｰ名) 入力用'!$B$8:$AN$452,19,FALSE)),"",VLOOKUP(B25,'施設調書(公園施設・ﾒｰｶｰ名) 入力用'!$B$8:$AN$452,19,FALSE)&amp;"")</f>
        <v/>
      </c>
      <c r="R25" s="713"/>
      <c r="S25" s="714"/>
      <c r="T25" s="715" t="str">
        <f>IF(ISERROR(VLOOKUP(B25,'施設調書(公園施設・ﾒｰｶｰ名) 入力用'!$B$8:$AN$452,20,FALSE)),"",(VLOOKUP(B25,'施設調書(公園施設・ﾒｰｶｰ名) 入力用'!$B$8:$AN$452,20,FALSE))&amp;"")</f>
        <v/>
      </c>
      <c r="U25" s="716"/>
      <c r="V25" s="716"/>
      <c r="W25" s="716"/>
      <c r="X25" s="716"/>
      <c r="Y25" s="717"/>
      <c r="Z25" s="222"/>
      <c r="AA25" s="224" t="str">
        <f>IF(ISERROR(VLOOKUP(AB25,'施設調書(公園施設・ﾒｰｶｰ名) 入力用'!$B$8:$AN$452,6,FALSE)),"",(VLOOKUP(AB25,'施設調書(公園施設・ﾒｰｶｰ名) 入力用'!$B$8:$AN$452,4,FALSE)))</f>
        <v/>
      </c>
      <c r="AB25" s="229">
        <v>73</v>
      </c>
      <c r="AC25" s="721" t="str">
        <f>IF(ISERROR(VLOOKUP(AB25,'施設調書(公園施設・ﾒｰｶｰ名) 入力用'!$B$53:$AN$452,10,FALSE)),"",(VLOOKUP(AB25,'施設調書(公園施設・ﾒｰｶｰ名) 入力用'!$B$53:$AN$452,10,FALSE)))</f>
        <v/>
      </c>
      <c r="AD25" s="722"/>
      <c r="AE25" s="722"/>
      <c r="AF25" s="722"/>
      <c r="AG25" s="722"/>
      <c r="AH25" s="723"/>
      <c r="AI25" s="709" t="str">
        <f>IF(ISERROR(VLOOKUP(AB25,'施設調書(公園施設・ﾒｰｶｰ名) 入力用'!$B$53:$AN$452,14,FALSE)),"",VLOOKUP(AB25,'施設調書(公園施設・ﾒｰｶｰ名) 入力用'!$B$53:$AN$452,14,FALSE)&amp;"")</f>
        <v/>
      </c>
      <c r="AJ25" s="710"/>
      <c r="AK25" s="710"/>
      <c r="AL25" s="710"/>
      <c r="AM25" s="710"/>
      <c r="AN25" s="711"/>
      <c r="AO25" s="709" t="str">
        <f>IF(ISERROR(VLOOKUP(AB25,'施設調書(公園施設・ﾒｰｶｰ名) 入力用'!$B$8:$AN$452,18,FALSE)),"",VLOOKUP(AB25,'施設調書(公園施設・ﾒｰｶｰ名) 入力用'!$B$8:$AN$452,18,FALSE)&amp;"")</f>
        <v/>
      </c>
      <c r="AP25" s="711"/>
      <c r="AQ25" s="712" t="str">
        <f>IF(ISERROR(VLOOKUP(AB25,'施設調書(公園施設・ﾒｰｶｰ名) 入力用'!$B$8:$AN$452,19,FALSE)),"",VLOOKUP(AB25,'施設調書(公園施設・ﾒｰｶｰ名) 入力用'!$B$8:$AN$452,19,FALSE)&amp;"")</f>
        <v/>
      </c>
      <c r="AR25" s="713"/>
      <c r="AS25" s="714"/>
      <c r="AT25" s="718" t="str">
        <f>IF(ISERROR(VLOOKUP(AB25,'施設調書(公園施設・ﾒｰｶｰ名) 入力用'!$B$8:$AN$452,20,FALSE)),"",(VLOOKUP(AB25,'施設調書(公園施設・ﾒｰｶｰ名) 入力用'!$B$8:$AN$452,20,FALSE))&amp;"")</f>
        <v/>
      </c>
      <c r="AU25" s="719"/>
      <c r="AV25" s="719"/>
      <c r="AW25" s="719"/>
      <c r="AX25" s="719"/>
      <c r="AY25" s="720"/>
      <c r="AZ25" s="24"/>
      <c r="BA25" s="224" t="str">
        <f>IF(ISERROR(VLOOKUP(BB25,'施設調書(公園施設・ﾒｰｶｰ名) 入力用'!$B$8:$AN$452,6,FALSE)),"",(VLOOKUP(BB25,'施設調書(公園施設・ﾒｰｶｰ名) 入力用'!$B$8:$AN$452,4,FALSE)))</f>
        <v/>
      </c>
      <c r="BB25" s="229">
        <v>123</v>
      </c>
      <c r="BC25" s="721" t="str">
        <f>IF(ISERROR(VLOOKUP(BB25,'施設調書(公園施設・ﾒｰｶｰ名) 入力用'!$B$8:$AN$452,10,FALSE)),"",(VLOOKUP(BB25,'施設調書(公園施設・ﾒｰｶｰ名) 入力用'!$B$8:$AN$452,10,FALSE)))</f>
        <v/>
      </c>
      <c r="BD25" s="722"/>
      <c r="BE25" s="722"/>
      <c r="BF25" s="722"/>
      <c r="BG25" s="722"/>
      <c r="BH25" s="723"/>
      <c r="BI25" s="709" t="str">
        <f>IF(ISERROR(VLOOKUP(BB25,'施設調書(公園施設・ﾒｰｶｰ名) 入力用'!$B$8:$AN$452,14,FALSE)),"",VLOOKUP(BB25,'施設調書(公園施設・ﾒｰｶｰ名) 入力用'!$B$8:$AN$452,14,FALSE)&amp;"")</f>
        <v/>
      </c>
      <c r="BJ25" s="710"/>
      <c r="BK25" s="710"/>
      <c r="BL25" s="710"/>
      <c r="BM25" s="710"/>
      <c r="BN25" s="711"/>
      <c r="BO25" s="709" t="str">
        <f>IF(ISERROR(VLOOKUP(BB25,'施設調書(公園施設・ﾒｰｶｰ名) 入力用'!$B$8:$AN$452,18,FALSE)),"",VLOOKUP(BB25,'施設調書(公園施設・ﾒｰｶｰ名) 入力用'!$B$8:$AN$452,18,FALSE)&amp;"")</f>
        <v/>
      </c>
      <c r="BP25" s="711"/>
      <c r="BQ25" s="712" t="str">
        <f>IF(ISERROR(VLOOKUP(BB25,'施設調書(公園施設・ﾒｰｶｰ名) 入力用'!$B$8:$AN$452,19,FALSE)),"",VLOOKUP(BB25,'施設調書(公園施設・ﾒｰｶｰ名) 入力用'!$B$8:$AN$452,19,FALSE)&amp;"")</f>
        <v/>
      </c>
      <c r="BR25" s="713"/>
      <c r="BS25" s="714"/>
      <c r="BT25" s="718" t="str">
        <f>IF(ISERROR(VLOOKUP(BB25,'施設調書(公園施設・ﾒｰｶｰ名) 入力用'!$B$8:$AN$452,20,FALSE)),"",(VLOOKUP(BB25,'施設調書(公園施設・ﾒｰｶｰ名) 入力用'!$B$8:$AN$452,20,FALSE))&amp;"")</f>
        <v/>
      </c>
      <c r="BU25" s="719"/>
      <c r="BV25" s="719"/>
      <c r="BW25" s="719"/>
      <c r="BX25" s="719"/>
      <c r="BY25" s="720"/>
    </row>
    <row r="26" spans="1:77" ht="15" customHeight="1" x14ac:dyDescent="0.15">
      <c r="A26" s="228" t="str">
        <f>IF(ISERROR(VLOOKUP(B26,'施設調書(公園施設・ﾒｰｶｰ名) 入力用'!$B$8:$AN$452,6,FALSE)),"",(VLOOKUP(B26,'施設調書(公園施設・ﾒｰｶｰ名) 入力用'!$B$8:$AN$452,4,FALSE)))</f>
        <v/>
      </c>
      <c r="B26" s="229">
        <v>24</v>
      </c>
      <c r="C26" s="706" t="str">
        <f>IF(ISERROR(VLOOKUP(B26,'施設調書(公園施設・ﾒｰｶｰ名) 入力用'!$B$8:$AN$452,10,FALSE)),"",(VLOOKUP(B26,'施設調書(公園施設・ﾒｰｶｰ名) 入力用'!$B$8:$AN$452,10,FALSE)))</f>
        <v/>
      </c>
      <c r="D26" s="707"/>
      <c r="E26" s="707"/>
      <c r="F26" s="707"/>
      <c r="G26" s="707"/>
      <c r="H26" s="708"/>
      <c r="I26" s="709" t="str">
        <f>IF(ISERROR(VLOOKUP(B26,'施設調書(公園施設・ﾒｰｶｰ名) 入力用'!$B$8:$AN$452,14,FALSE)),"",VLOOKUP(B26,'施設調書(公園施設・ﾒｰｶｰ名) 入力用'!$B$8:$AN$452,14,FALSE)&amp;"")</f>
        <v/>
      </c>
      <c r="J26" s="710"/>
      <c r="K26" s="710"/>
      <c r="L26" s="710"/>
      <c r="M26" s="710"/>
      <c r="N26" s="711"/>
      <c r="O26" s="709" t="str">
        <f>IF(ISERROR(VLOOKUP(B26,'施設調書(公園施設・ﾒｰｶｰ名) 入力用'!$B$8:$AN$452,18,FALSE)),"",VLOOKUP(B26,'施設調書(公園施設・ﾒｰｶｰ名) 入力用'!$B$8:$AN$452,18,FALSE)&amp;"")</f>
        <v/>
      </c>
      <c r="P26" s="711"/>
      <c r="Q26" s="712" t="str">
        <f>IF(ISERROR(VLOOKUP(B26,'施設調書(公園施設・ﾒｰｶｰ名) 入力用'!$B$8:$AN$452,19,FALSE)),"",VLOOKUP(B26,'施設調書(公園施設・ﾒｰｶｰ名) 入力用'!$B$8:$AN$452,19,FALSE)&amp;"")</f>
        <v/>
      </c>
      <c r="R26" s="713"/>
      <c r="S26" s="714"/>
      <c r="T26" s="715" t="str">
        <f>IF(ISERROR(VLOOKUP(B26,'施設調書(公園施設・ﾒｰｶｰ名) 入力用'!$B$8:$AN$452,20,FALSE)),"",(VLOOKUP(B26,'施設調書(公園施設・ﾒｰｶｰ名) 入力用'!$B$8:$AN$452,20,FALSE))&amp;"")</f>
        <v/>
      </c>
      <c r="U26" s="716"/>
      <c r="V26" s="716"/>
      <c r="W26" s="716"/>
      <c r="X26" s="716"/>
      <c r="Y26" s="717"/>
      <c r="Z26" s="222"/>
      <c r="AA26" s="224" t="str">
        <f>IF(ISERROR(VLOOKUP(AB26,'施設調書(公園施設・ﾒｰｶｰ名) 入力用'!$B$8:$AN$452,6,FALSE)),"",(VLOOKUP(AB26,'施設調書(公園施設・ﾒｰｶｰ名) 入力用'!$B$8:$AN$452,4,FALSE)))</f>
        <v/>
      </c>
      <c r="AB26" s="229">
        <v>74</v>
      </c>
      <c r="AC26" s="721" t="str">
        <f>IF(ISERROR(VLOOKUP(AB26,'施設調書(公園施設・ﾒｰｶｰ名) 入力用'!$B$53:$AN$452,10,FALSE)),"",(VLOOKUP(AB26,'施設調書(公園施設・ﾒｰｶｰ名) 入力用'!$B$53:$AN$452,10,FALSE)))</f>
        <v/>
      </c>
      <c r="AD26" s="722"/>
      <c r="AE26" s="722"/>
      <c r="AF26" s="722"/>
      <c r="AG26" s="722"/>
      <c r="AH26" s="723"/>
      <c r="AI26" s="709" t="str">
        <f>IF(ISERROR(VLOOKUP(AB26,'施設調書(公園施設・ﾒｰｶｰ名) 入力用'!$B$53:$AN$452,14,FALSE)),"",VLOOKUP(AB26,'施設調書(公園施設・ﾒｰｶｰ名) 入力用'!$B$53:$AN$452,14,FALSE)&amp;"")</f>
        <v/>
      </c>
      <c r="AJ26" s="710"/>
      <c r="AK26" s="710"/>
      <c r="AL26" s="710"/>
      <c r="AM26" s="710"/>
      <c r="AN26" s="711"/>
      <c r="AO26" s="709" t="str">
        <f>IF(ISERROR(VLOOKUP(AB26,'施設調書(公園施設・ﾒｰｶｰ名) 入力用'!$B$8:$AN$452,18,FALSE)),"",VLOOKUP(AB26,'施設調書(公園施設・ﾒｰｶｰ名) 入力用'!$B$8:$AN$452,18,FALSE)&amp;"")</f>
        <v/>
      </c>
      <c r="AP26" s="711"/>
      <c r="AQ26" s="712" t="str">
        <f>IF(ISERROR(VLOOKUP(AB26,'施設調書(公園施設・ﾒｰｶｰ名) 入力用'!$B$8:$AN$452,19,FALSE)),"",VLOOKUP(AB26,'施設調書(公園施設・ﾒｰｶｰ名) 入力用'!$B$8:$AN$452,19,FALSE)&amp;"")</f>
        <v/>
      </c>
      <c r="AR26" s="713"/>
      <c r="AS26" s="714"/>
      <c r="AT26" s="718" t="str">
        <f>IF(ISERROR(VLOOKUP(AB26,'施設調書(公園施設・ﾒｰｶｰ名) 入力用'!$B$8:$AN$452,20,FALSE)),"",(VLOOKUP(AB26,'施設調書(公園施設・ﾒｰｶｰ名) 入力用'!$B$8:$AN$452,20,FALSE))&amp;"")</f>
        <v/>
      </c>
      <c r="AU26" s="719"/>
      <c r="AV26" s="719"/>
      <c r="AW26" s="719"/>
      <c r="AX26" s="719"/>
      <c r="AY26" s="720"/>
      <c r="AZ26" s="24"/>
      <c r="BA26" s="224" t="str">
        <f>IF(ISERROR(VLOOKUP(BB26,'施設調書(公園施設・ﾒｰｶｰ名) 入力用'!$B$8:$AN$452,6,FALSE)),"",(VLOOKUP(BB26,'施設調書(公園施設・ﾒｰｶｰ名) 入力用'!$B$8:$AN$452,4,FALSE)))</f>
        <v/>
      </c>
      <c r="BB26" s="229">
        <v>124</v>
      </c>
      <c r="BC26" s="721" t="str">
        <f>IF(ISERROR(VLOOKUP(BB26,'施設調書(公園施設・ﾒｰｶｰ名) 入力用'!$B$8:$AN$452,10,FALSE)),"",(VLOOKUP(BB26,'施設調書(公園施設・ﾒｰｶｰ名) 入力用'!$B$8:$AN$452,10,FALSE)))</f>
        <v/>
      </c>
      <c r="BD26" s="722"/>
      <c r="BE26" s="722"/>
      <c r="BF26" s="722"/>
      <c r="BG26" s="722"/>
      <c r="BH26" s="723"/>
      <c r="BI26" s="709" t="str">
        <f>IF(ISERROR(VLOOKUP(BB26,'施設調書(公園施設・ﾒｰｶｰ名) 入力用'!$B$8:$AN$452,14,FALSE)),"",VLOOKUP(BB26,'施設調書(公園施設・ﾒｰｶｰ名) 入力用'!$B$8:$AN$452,14,FALSE)&amp;"")</f>
        <v/>
      </c>
      <c r="BJ26" s="710"/>
      <c r="BK26" s="710"/>
      <c r="BL26" s="710"/>
      <c r="BM26" s="710"/>
      <c r="BN26" s="711"/>
      <c r="BO26" s="709" t="str">
        <f>IF(ISERROR(VLOOKUP(BB26,'施設調書(公園施設・ﾒｰｶｰ名) 入力用'!$B$8:$AN$452,18,FALSE)),"",VLOOKUP(BB26,'施設調書(公園施設・ﾒｰｶｰ名) 入力用'!$B$8:$AN$452,18,FALSE)&amp;"")</f>
        <v/>
      </c>
      <c r="BP26" s="711"/>
      <c r="BQ26" s="712" t="str">
        <f>IF(ISERROR(VLOOKUP(BB26,'施設調書(公園施設・ﾒｰｶｰ名) 入力用'!$B$8:$AN$452,19,FALSE)),"",VLOOKUP(BB26,'施設調書(公園施設・ﾒｰｶｰ名) 入力用'!$B$8:$AN$452,19,FALSE)&amp;"")</f>
        <v/>
      </c>
      <c r="BR26" s="713"/>
      <c r="BS26" s="714"/>
      <c r="BT26" s="718" t="str">
        <f>IF(ISERROR(VLOOKUP(BB26,'施設調書(公園施設・ﾒｰｶｰ名) 入力用'!$B$8:$AN$452,20,FALSE)),"",(VLOOKUP(BB26,'施設調書(公園施設・ﾒｰｶｰ名) 入力用'!$B$8:$AN$452,20,FALSE))&amp;"")</f>
        <v/>
      </c>
      <c r="BU26" s="719"/>
      <c r="BV26" s="719"/>
      <c r="BW26" s="719"/>
      <c r="BX26" s="719"/>
      <c r="BY26" s="720"/>
    </row>
    <row r="27" spans="1:77" ht="15" customHeight="1" x14ac:dyDescent="0.15">
      <c r="A27" s="228" t="str">
        <f>IF(ISERROR(VLOOKUP(B27,'施設調書(公園施設・ﾒｰｶｰ名) 入力用'!$B$8:$AN$452,6,FALSE)),"",(VLOOKUP(B27,'施設調書(公園施設・ﾒｰｶｰ名) 入力用'!$B$8:$AN$452,4,FALSE)))</f>
        <v/>
      </c>
      <c r="B27" s="229">
        <v>25</v>
      </c>
      <c r="C27" s="706" t="str">
        <f>IF(ISERROR(VLOOKUP(B27,'施設調書(公園施設・ﾒｰｶｰ名) 入力用'!$B$8:$AN$452,10,FALSE)),"",(VLOOKUP(B27,'施設調書(公園施設・ﾒｰｶｰ名) 入力用'!$B$8:$AN$452,10,FALSE)))</f>
        <v/>
      </c>
      <c r="D27" s="707"/>
      <c r="E27" s="707"/>
      <c r="F27" s="707"/>
      <c r="G27" s="707"/>
      <c r="H27" s="708"/>
      <c r="I27" s="709" t="str">
        <f>IF(ISERROR(VLOOKUP(B27,'施設調書(公園施設・ﾒｰｶｰ名) 入力用'!$B$8:$AN$452,14,FALSE)),"",VLOOKUP(B27,'施設調書(公園施設・ﾒｰｶｰ名) 入力用'!$B$8:$AN$452,14,FALSE)&amp;"")</f>
        <v/>
      </c>
      <c r="J27" s="710"/>
      <c r="K27" s="710"/>
      <c r="L27" s="710"/>
      <c r="M27" s="710"/>
      <c r="N27" s="711"/>
      <c r="O27" s="709" t="str">
        <f>IF(ISERROR(VLOOKUP(B27,'施設調書(公園施設・ﾒｰｶｰ名) 入力用'!$B$8:$AN$452,18,FALSE)),"",VLOOKUP(B27,'施設調書(公園施設・ﾒｰｶｰ名) 入力用'!$B$8:$AN$452,18,FALSE)&amp;"")</f>
        <v/>
      </c>
      <c r="P27" s="711"/>
      <c r="Q27" s="712" t="str">
        <f>IF(ISERROR(VLOOKUP(B27,'施設調書(公園施設・ﾒｰｶｰ名) 入力用'!$B$8:$AN$452,19,FALSE)),"",VLOOKUP(B27,'施設調書(公園施設・ﾒｰｶｰ名) 入力用'!$B$8:$AN$452,19,FALSE)&amp;"")</f>
        <v/>
      </c>
      <c r="R27" s="713"/>
      <c r="S27" s="714"/>
      <c r="T27" s="715" t="str">
        <f>IF(ISERROR(VLOOKUP(B27,'施設調書(公園施設・ﾒｰｶｰ名) 入力用'!$B$8:$AN$452,20,FALSE)),"",(VLOOKUP(B27,'施設調書(公園施設・ﾒｰｶｰ名) 入力用'!$B$8:$AN$452,20,FALSE))&amp;"")</f>
        <v/>
      </c>
      <c r="U27" s="716"/>
      <c r="V27" s="716"/>
      <c r="W27" s="716"/>
      <c r="X27" s="716"/>
      <c r="Y27" s="717"/>
      <c r="Z27" s="222"/>
      <c r="AA27" s="224" t="str">
        <f>IF(ISERROR(VLOOKUP(AB27,'施設調書(公園施設・ﾒｰｶｰ名) 入力用'!$B$8:$AN$452,6,FALSE)),"",(VLOOKUP(AB27,'施設調書(公園施設・ﾒｰｶｰ名) 入力用'!$B$8:$AN$452,4,FALSE)))</f>
        <v/>
      </c>
      <c r="AB27" s="229">
        <v>75</v>
      </c>
      <c r="AC27" s="721" t="str">
        <f>IF(ISERROR(VLOOKUP(AB27,'施設調書(公園施設・ﾒｰｶｰ名) 入力用'!$B$53:$AN$452,10,FALSE)),"",(VLOOKUP(AB27,'施設調書(公園施設・ﾒｰｶｰ名) 入力用'!$B$53:$AN$452,10,FALSE)))</f>
        <v/>
      </c>
      <c r="AD27" s="722"/>
      <c r="AE27" s="722"/>
      <c r="AF27" s="722"/>
      <c r="AG27" s="722"/>
      <c r="AH27" s="723"/>
      <c r="AI27" s="709" t="str">
        <f>IF(ISERROR(VLOOKUP(AB27,'施設調書(公園施設・ﾒｰｶｰ名) 入力用'!$B$53:$AN$452,14,FALSE)),"",VLOOKUP(AB27,'施設調書(公園施設・ﾒｰｶｰ名) 入力用'!$B$53:$AN$452,14,FALSE)&amp;"")</f>
        <v/>
      </c>
      <c r="AJ27" s="710"/>
      <c r="AK27" s="710"/>
      <c r="AL27" s="710"/>
      <c r="AM27" s="710"/>
      <c r="AN27" s="711"/>
      <c r="AO27" s="709" t="str">
        <f>IF(ISERROR(VLOOKUP(AB27,'施設調書(公園施設・ﾒｰｶｰ名) 入力用'!$B$8:$AN$452,18,FALSE)),"",VLOOKUP(AB27,'施設調書(公園施設・ﾒｰｶｰ名) 入力用'!$B$8:$AN$452,18,FALSE)&amp;"")</f>
        <v/>
      </c>
      <c r="AP27" s="711"/>
      <c r="AQ27" s="712" t="str">
        <f>IF(ISERROR(VLOOKUP(AB27,'施設調書(公園施設・ﾒｰｶｰ名) 入力用'!$B$8:$AN$452,19,FALSE)),"",VLOOKUP(AB27,'施設調書(公園施設・ﾒｰｶｰ名) 入力用'!$B$8:$AN$452,19,FALSE)&amp;"")</f>
        <v/>
      </c>
      <c r="AR27" s="713"/>
      <c r="AS27" s="714"/>
      <c r="AT27" s="718" t="str">
        <f>IF(ISERROR(VLOOKUP(AB27,'施設調書(公園施設・ﾒｰｶｰ名) 入力用'!$B$8:$AN$452,20,FALSE)),"",(VLOOKUP(AB27,'施設調書(公園施設・ﾒｰｶｰ名) 入力用'!$B$8:$AN$452,20,FALSE))&amp;"")</f>
        <v/>
      </c>
      <c r="AU27" s="719"/>
      <c r="AV27" s="719"/>
      <c r="AW27" s="719"/>
      <c r="AX27" s="719"/>
      <c r="AY27" s="720"/>
      <c r="AZ27" s="24"/>
      <c r="BA27" s="224" t="str">
        <f>IF(ISERROR(VLOOKUP(BB27,'施設調書(公園施設・ﾒｰｶｰ名) 入力用'!$B$8:$AN$452,6,FALSE)),"",(VLOOKUP(BB27,'施設調書(公園施設・ﾒｰｶｰ名) 入力用'!$B$8:$AN$452,4,FALSE)))</f>
        <v/>
      </c>
      <c r="BB27" s="229">
        <v>125</v>
      </c>
      <c r="BC27" s="721" t="str">
        <f>IF(ISERROR(VLOOKUP(BB27,'施設調書(公園施設・ﾒｰｶｰ名) 入力用'!$B$8:$AN$452,10,FALSE)),"",(VLOOKUP(BB27,'施設調書(公園施設・ﾒｰｶｰ名) 入力用'!$B$8:$AN$452,10,FALSE)))</f>
        <v/>
      </c>
      <c r="BD27" s="722"/>
      <c r="BE27" s="722"/>
      <c r="BF27" s="722"/>
      <c r="BG27" s="722"/>
      <c r="BH27" s="723"/>
      <c r="BI27" s="709" t="str">
        <f>IF(ISERROR(VLOOKUP(BB27,'施設調書(公園施設・ﾒｰｶｰ名) 入力用'!$B$8:$AN$452,14,FALSE)),"",VLOOKUP(BB27,'施設調書(公園施設・ﾒｰｶｰ名) 入力用'!$B$8:$AN$452,14,FALSE)&amp;"")</f>
        <v/>
      </c>
      <c r="BJ27" s="710"/>
      <c r="BK27" s="710"/>
      <c r="BL27" s="710"/>
      <c r="BM27" s="710"/>
      <c r="BN27" s="711"/>
      <c r="BO27" s="709" t="str">
        <f>IF(ISERROR(VLOOKUP(BB27,'施設調書(公園施設・ﾒｰｶｰ名) 入力用'!$B$8:$AN$452,18,FALSE)),"",VLOOKUP(BB27,'施設調書(公園施設・ﾒｰｶｰ名) 入力用'!$B$8:$AN$452,18,FALSE)&amp;"")</f>
        <v/>
      </c>
      <c r="BP27" s="711"/>
      <c r="BQ27" s="712" t="str">
        <f>IF(ISERROR(VLOOKUP(BB27,'施設調書(公園施設・ﾒｰｶｰ名) 入力用'!$B$8:$AN$452,19,FALSE)),"",VLOOKUP(BB27,'施設調書(公園施設・ﾒｰｶｰ名) 入力用'!$B$8:$AN$452,19,FALSE)&amp;"")</f>
        <v/>
      </c>
      <c r="BR27" s="713"/>
      <c r="BS27" s="714"/>
      <c r="BT27" s="718" t="str">
        <f>IF(ISERROR(VLOOKUP(BB27,'施設調書(公園施設・ﾒｰｶｰ名) 入力用'!$B$8:$AN$452,20,FALSE)),"",(VLOOKUP(BB27,'施設調書(公園施設・ﾒｰｶｰ名) 入力用'!$B$8:$AN$452,20,FALSE))&amp;"")</f>
        <v/>
      </c>
      <c r="BU27" s="719"/>
      <c r="BV27" s="719"/>
      <c r="BW27" s="719"/>
      <c r="BX27" s="719"/>
      <c r="BY27" s="720"/>
    </row>
    <row r="28" spans="1:77" ht="15" customHeight="1" x14ac:dyDescent="0.15">
      <c r="A28" s="228" t="str">
        <f>IF(ISERROR(VLOOKUP(B28,'施設調書(公園施設・ﾒｰｶｰ名) 入力用'!$B$8:$AN$452,6,FALSE)),"",(VLOOKUP(B28,'施設調書(公園施設・ﾒｰｶｰ名) 入力用'!$B$8:$AN$452,4,FALSE)))</f>
        <v/>
      </c>
      <c r="B28" s="229">
        <v>26</v>
      </c>
      <c r="C28" s="706" t="str">
        <f>IF(ISERROR(VLOOKUP(B28,'施設調書(公園施設・ﾒｰｶｰ名) 入力用'!$B$8:$AN$452,10,FALSE)),"",(VLOOKUP(B28,'施設調書(公園施設・ﾒｰｶｰ名) 入力用'!$B$8:$AN$452,10,FALSE)))</f>
        <v/>
      </c>
      <c r="D28" s="707"/>
      <c r="E28" s="707"/>
      <c r="F28" s="707"/>
      <c r="G28" s="707"/>
      <c r="H28" s="708"/>
      <c r="I28" s="709" t="str">
        <f>IF(ISERROR(VLOOKUP(B28,'施設調書(公園施設・ﾒｰｶｰ名) 入力用'!$B$8:$AN$452,14,FALSE)),"",VLOOKUP(B28,'施設調書(公園施設・ﾒｰｶｰ名) 入力用'!$B$8:$AN$452,14,FALSE)&amp;"")</f>
        <v/>
      </c>
      <c r="J28" s="710"/>
      <c r="K28" s="710"/>
      <c r="L28" s="710"/>
      <c r="M28" s="710"/>
      <c r="N28" s="711"/>
      <c r="O28" s="709" t="str">
        <f>IF(ISERROR(VLOOKUP(B28,'施設調書(公園施設・ﾒｰｶｰ名) 入力用'!$B$8:$AN$452,18,FALSE)),"",VLOOKUP(B28,'施設調書(公園施設・ﾒｰｶｰ名) 入力用'!$B$8:$AN$452,18,FALSE)&amp;"")</f>
        <v/>
      </c>
      <c r="P28" s="711"/>
      <c r="Q28" s="712" t="str">
        <f>IF(ISERROR(VLOOKUP(B28,'施設調書(公園施設・ﾒｰｶｰ名) 入力用'!$B$8:$AN$452,19,FALSE)),"",VLOOKUP(B28,'施設調書(公園施設・ﾒｰｶｰ名) 入力用'!$B$8:$AN$452,19,FALSE)&amp;"")</f>
        <v/>
      </c>
      <c r="R28" s="713"/>
      <c r="S28" s="714"/>
      <c r="T28" s="715" t="str">
        <f>IF(ISERROR(VLOOKUP(B28,'施設調書(公園施設・ﾒｰｶｰ名) 入力用'!$B$8:$AN$452,20,FALSE)),"",(VLOOKUP(B28,'施設調書(公園施設・ﾒｰｶｰ名) 入力用'!$B$8:$AN$452,20,FALSE))&amp;"")</f>
        <v/>
      </c>
      <c r="U28" s="716"/>
      <c r="V28" s="716"/>
      <c r="W28" s="716"/>
      <c r="X28" s="716"/>
      <c r="Y28" s="717"/>
      <c r="Z28" s="222"/>
      <c r="AA28" s="224" t="str">
        <f>IF(ISERROR(VLOOKUP(AB28,'施設調書(公園施設・ﾒｰｶｰ名) 入力用'!$B$8:$AN$452,6,FALSE)),"",(VLOOKUP(AB28,'施設調書(公園施設・ﾒｰｶｰ名) 入力用'!$B$8:$AN$452,4,FALSE)))</f>
        <v/>
      </c>
      <c r="AB28" s="229">
        <v>76</v>
      </c>
      <c r="AC28" s="721" t="str">
        <f>IF(ISERROR(VLOOKUP(AB28,'施設調書(公園施設・ﾒｰｶｰ名) 入力用'!$B$53:$AN$452,10,FALSE)),"",(VLOOKUP(AB28,'施設調書(公園施設・ﾒｰｶｰ名) 入力用'!$B$53:$AN$452,10,FALSE)))</f>
        <v/>
      </c>
      <c r="AD28" s="722"/>
      <c r="AE28" s="722"/>
      <c r="AF28" s="722"/>
      <c r="AG28" s="722"/>
      <c r="AH28" s="723"/>
      <c r="AI28" s="709" t="str">
        <f>IF(ISERROR(VLOOKUP(AB28,'施設調書(公園施設・ﾒｰｶｰ名) 入力用'!$B$53:$AN$452,14,FALSE)),"",VLOOKUP(AB28,'施設調書(公園施設・ﾒｰｶｰ名) 入力用'!$B$53:$AN$452,14,FALSE)&amp;"")</f>
        <v/>
      </c>
      <c r="AJ28" s="710"/>
      <c r="AK28" s="710"/>
      <c r="AL28" s="710"/>
      <c r="AM28" s="710"/>
      <c r="AN28" s="711"/>
      <c r="AO28" s="709" t="str">
        <f>IF(ISERROR(VLOOKUP(AB28,'施設調書(公園施設・ﾒｰｶｰ名) 入力用'!$B$8:$AN$452,18,FALSE)),"",VLOOKUP(AB28,'施設調書(公園施設・ﾒｰｶｰ名) 入力用'!$B$8:$AN$452,18,FALSE)&amp;"")</f>
        <v/>
      </c>
      <c r="AP28" s="711"/>
      <c r="AQ28" s="712" t="str">
        <f>IF(ISERROR(VLOOKUP(AB28,'施設調書(公園施設・ﾒｰｶｰ名) 入力用'!$B$8:$AN$452,19,FALSE)),"",VLOOKUP(AB28,'施設調書(公園施設・ﾒｰｶｰ名) 入力用'!$B$8:$AN$452,19,FALSE)&amp;"")</f>
        <v/>
      </c>
      <c r="AR28" s="713"/>
      <c r="AS28" s="714"/>
      <c r="AT28" s="718" t="str">
        <f>IF(ISERROR(VLOOKUP(AB28,'施設調書(公園施設・ﾒｰｶｰ名) 入力用'!$B$8:$AN$452,20,FALSE)),"",(VLOOKUP(AB28,'施設調書(公園施設・ﾒｰｶｰ名) 入力用'!$B$8:$AN$452,20,FALSE))&amp;"")</f>
        <v/>
      </c>
      <c r="AU28" s="719"/>
      <c r="AV28" s="719"/>
      <c r="AW28" s="719"/>
      <c r="AX28" s="719"/>
      <c r="AY28" s="720"/>
      <c r="AZ28" s="24"/>
      <c r="BA28" s="224" t="str">
        <f>IF(ISERROR(VLOOKUP(BB28,'施設調書(公園施設・ﾒｰｶｰ名) 入力用'!$B$8:$AN$452,6,FALSE)),"",(VLOOKUP(BB28,'施設調書(公園施設・ﾒｰｶｰ名) 入力用'!$B$8:$AN$452,4,FALSE)))</f>
        <v/>
      </c>
      <c r="BB28" s="229">
        <v>126</v>
      </c>
      <c r="BC28" s="721" t="str">
        <f>IF(ISERROR(VLOOKUP(BB28,'施設調書(公園施設・ﾒｰｶｰ名) 入力用'!$B$8:$AN$452,10,FALSE)),"",(VLOOKUP(BB28,'施設調書(公園施設・ﾒｰｶｰ名) 入力用'!$B$8:$AN$452,10,FALSE)))</f>
        <v/>
      </c>
      <c r="BD28" s="722"/>
      <c r="BE28" s="722"/>
      <c r="BF28" s="722"/>
      <c r="BG28" s="722"/>
      <c r="BH28" s="723"/>
      <c r="BI28" s="709" t="str">
        <f>IF(ISERROR(VLOOKUP(BB28,'施設調書(公園施設・ﾒｰｶｰ名) 入力用'!$B$8:$AN$452,14,FALSE)),"",VLOOKUP(BB28,'施設調書(公園施設・ﾒｰｶｰ名) 入力用'!$B$8:$AN$452,14,FALSE)&amp;"")</f>
        <v/>
      </c>
      <c r="BJ28" s="710"/>
      <c r="BK28" s="710"/>
      <c r="BL28" s="710"/>
      <c r="BM28" s="710"/>
      <c r="BN28" s="711"/>
      <c r="BO28" s="709" t="str">
        <f>IF(ISERROR(VLOOKUP(BB28,'施設調書(公園施設・ﾒｰｶｰ名) 入力用'!$B$8:$AN$452,18,FALSE)),"",VLOOKUP(BB28,'施設調書(公園施設・ﾒｰｶｰ名) 入力用'!$B$8:$AN$452,18,FALSE)&amp;"")</f>
        <v/>
      </c>
      <c r="BP28" s="711"/>
      <c r="BQ28" s="712" t="str">
        <f>IF(ISERROR(VLOOKUP(BB28,'施設調書(公園施設・ﾒｰｶｰ名) 入力用'!$B$8:$AN$452,19,FALSE)),"",VLOOKUP(BB28,'施設調書(公園施設・ﾒｰｶｰ名) 入力用'!$B$8:$AN$452,19,FALSE)&amp;"")</f>
        <v/>
      </c>
      <c r="BR28" s="713"/>
      <c r="BS28" s="714"/>
      <c r="BT28" s="718" t="str">
        <f>IF(ISERROR(VLOOKUP(BB28,'施設調書(公園施設・ﾒｰｶｰ名) 入力用'!$B$8:$AN$452,20,FALSE)),"",(VLOOKUP(BB28,'施設調書(公園施設・ﾒｰｶｰ名) 入力用'!$B$8:$AN$452,20,FALSE))&amp;"")</f>
        <v/>
      </c>
      <c r="BU28" s="719"/>
      <c r="BV28" s="719"/>
      <c r="BW28" s="719"/>
      <c r="BX28" s="719"/>
      <c r="BY28" s="720"/>
    </row>
    <row r="29" spans="1:77" ht="15" customHeight="1" x14ac:dyDescent="0.15">
      <c r="A29" s="228" t="str">
        <f>IF(ISERROR(VLOOKUP(B29,'施設調書(公園施設・ﾒｰｶｰ名) 入力用'!$B$8:$AN$452,6,FALSE)),"",(VLOOKUP(B29,'施設調書(公園施設・ﾒｰｶｰ名) 入力用'!$B$8:$AN$452,4,FALSE)))</f>
        <v/>
      </c>
      <c r="B29" s="229">
        <v>27</v>
      </c>
      <c r="C29" s="706" t="str">
        <f>IF(ISERROR(VLOOKUP(B29,'施設調書(公園施設・ﾒｰｶｰ名) 入力用'!$B$8:$AN$452,10,FALSE)),"",(VLOOKUP(B29,'施設調書(公園施設・ﾒｰｶｰ名) 入力用'!$B$8:$AN$452,10,FALSE)))</f>
        <v/>
      </c>
      <c r="D29" s="707"/>
      <c r="E29" s="707"/>
      <c r="F29" s="707"/>
      <c r="G29" s="707"/>
      <c r="H29" s="708"/>
      <c r="I29" s="709" t="str">
        <f>IF(ISERROR(VLOOKUP(B29,'施設調書(公園施設・ﾒｰｶｰ名) 入力用'!$B$8:$AN$452,14,FALSE)),"",VLOOKUP(B29,'施設調書(公園施設・ﾒｰｶｰ名) 入力用'!$B$8:$AN$452,14,FALSE)&amp;"")</f>
        <v/>
      </c>
      <c r="J29" s="710"/>
      <c r="K29" s="710"/>
      <c r="L29" s="710"/>
      <c r="M29" s="710"/>
      <c r="N29" s="711"/>
      <c r="O29" s="709" t="str">
        <f>IF(ISERROR(VLOOKUP(B29,'施設調書(公園施設・ﾒｰｶｰ名) 入力用'!$B$8:$AN$452,18,FALSE)),"",VLOOKUP(B29,'施設調書(公園施設・ﾒｰｶｰ名) 入力用'!$B$8:$AN$452,18,FALSE)&amp;"")</f>
        <v/>
      </c>
      <c r="P29" s="711"/>
      <c r="Q29" s="712" t="str">
        <f>IF(ISERROR(VLOOKUP(B29,'施設調書(公園施設・ﾒｰｶｰ名) 入力用'!$B$8:$AN$452,19,FALSE)),"",VLOOKUP(B29,'施設調書(公園施設・ﾒｰｶｰ名) 入力用'!$B$8:$AN$452,19,FALSE)&amp;"")</f>
        <v/>
      </c>
      <c r="R29" s="713"/>
      <c r="S29" s="714"/>
      <c r="T29" s="715" t="str">
        <f>IF(ISERROR(VLOOKUP(B29,'施設調書(公園施設・ﾒｰｶｰ名) 入力用'!$B$8:$AN$452,20,FALSE)),"",(VLOOKUP(B29,'施設調書(公園施設・ﾒｰｶｰ名) 入力用'!$B$8:$AN$452,20,FALSE))&amp;"")</f>
        <v/>
      </c>
      <c r="U29" s="716"/>
      <c r="V29" s="716"/>
      <c r="W29" s="716"/>
      <c r="X29" s="716"/>
      <c r="Y29" s="717"/>
      <c r="Z29" s="222"/>
      <c r="AA29" s="224" t="str">
        <f>IF(ISERROR(VLOOKUP(AB29,'施設調書(公園施設・ﾒｰｶｰ名) 入力用'!$B$8:$AN$452,6,FALSE)),"",(VLOOKUP(AB29,'施設調書(公園施設・ﾒｰｶｰ名) 入力用'!$B$8:$AN$452,4,FALSE)))</f>
        <v/>
      </c>
      <c r="AB29" s="229">
        <v>77</v>
      </c>
      <c r="AC29" s="721" t="str">
        <f>IF(ISERROR(VLOOKUP(AB29,'施設調書(公園施設・ﾒｰｶｰ名) 入力用'!$B$53:$AN$452,10,FALSE)),"",(VLOOKUP(AB29,'施設調書(公園施設・ﾒｰｶｰ名) 入力用'!$B$53:$AN$452,10,FALSE)))</f>
        <v/>
      </c>
      <c r="AD29" s="722"/>
      <c r="AE29" s="722"/>
      <c r="AF29" s="722"/>
      <c r="AG29" s="722"/>
      <c r="AH29" s="723"/>
      <c r="AI29" s="709" t="str">
        <f>IF(ISERROR(VLOOKUP(AB29,'施設調書(公園施設・ﾒｰｶｰ名) 入力用'!$B$53:$AN$452,14,FALSE)),"",VLOOKUP(AB29,'施設調書(公園施設・ﾒｰｶｰ名) 入力用'!$B$53:$AN$452,14,FALSE)&amp;"")</f>
        <v/>
      </c>
      <c r="AJ29" s="710"/>
      <c r="AK29" s="710"/>
      <c r="AL29" s="710"/>
      <c r="AM29" s="710"/>
      <c r="AN29" s="711"/>
      <c r="AO29" s="709" t="str">
        <f>IF(ISERROR(VLOOKUP(AB29,'施設調書(公園施設・ﾒｰｶｰ名) 入力用'!$B$8:$AN$452,18,FALSE)),"",VLOOKUP(AB29,'施設調書(公園施設・ﾒｰｶｰ名) 入力用'!$B$8:$AN$452,18,FALSE)&amp;"")</f>
        <v/>
      </c>
      <c r="AP29" s="711"/>
      <c r="AQ29" s="712" t="str">
        <f>IF(ISERROR(VLOOKUP(AB29,'施設調書(公園施設・ﾒｰｶｰ名) 入力用'!$B$8:$AN$452,19,FALSE)),"",VLOOKUP(AB29,'施設調書(公園施設・ﾒｰｶｰ名) 入力用'!$B$8:$AN$452,19,FALSE)&amp;"")</f>
        <v/>
      </c>
      <c r="AR29" s="713"/>
      <c r="AS29" s="714"/>
      <c r="AT29" s="718" t="str">
        <f>IF(ISERROR(VLOOKUP(AB29,'施設調書(公園施設・ﾒｰｶｰ名) 入力用'!$B$8:$AN$452,20,FALSE)),"",(VLOOKUP(AB29,'施設調書(公園施設・ﾒｰｶｰ名) 入力用'!$B$8:$AN$452,20,FALSE))&amp;"")</f>
        <v/>
      </c>
      <c r="AU29" s="719"/>
      <c r="AV29" s="719"/>
      <c r="AW29" s="719"/>
      <c r="AX29" s="719"/>
      <c r="AY29" s="720"/>
      <c r="AZ29" s="24"/>
      <c r="BA29" s="224" t="str">
        <f>IF(ISERROR(VLOOKUP(BB29,'施設調書(公園施設・ﾒｰｶｰ名) 入力用'!$B$8:$AN$452,6,FALSE)),"",(VLOOKUP(BB29,'施設調書(公園施設・ﾒｰｶｰ名) 入力用'!$B$8:$AN$452,4,FALSE)))</f>
        <v/>
      </c>
      <c r="BB29" s="229">
        <v>127</v>
      </c>
      <c r="BC29" s="721" t="str">
        <f>IF(ISERROR(VLOOKUP(BB29,'施設調書(公園施設・ﾒｰｶｰ名) 入力用'!$B$8:$AN$452,10,FALSE)),"",(VLOOKUP(BB29,'施設調書(公園施設・ﾒｰｶｰ名) 入力用'!$B$8:$AN$452,10,FALSE)))</f>
        <v/>
      </c>
      <c r="BD29" s="722"/>
      <c r="BE29" s="722"/>
      <c r="BF29" s="722"/>
      <c r="BG29" s="722"/>
      <c r="BH29" s="723"/>
      <c r="BI29" s="709" t="str">
        <f>IF(ISERROR(VLOOKUP(BB29,'施設調書(公園施設・ﾒｰｶｰ名) 入力用'!$B$8:$AN$452,14,FALSE)),"",VLOOKUP(BB29,'施設調書(公園施設・ﾒｰｶｰ名) 入力用'!$B$8:$AN$452,14,FALSE)&amp;"")</f>
        <v/>
      </c>
      <c r="BJ29" s="710"/>
      <c r="BK29" s="710"/>
      <c r="BL29" s="710"/>
      <c r="BM29" s="710"/>
      <c r="BN29" s="711"/>
      <c r="BO29" s="709" t="str">
        <f>IF(ISERROR(VLOOKUP(BB29,'施設調書(公園施設・ﾒｰｶｰ名) 入力用'!$B$8:$AN$452,18,FALSE)),"",VLOOKUP(BB29,'施設調書(公園施設・ﾒｰｶｰ名) 入力用'!$B$8:$AN$452,18,FALSE)&amp;"")</f>
        <v/>
      </c>
      <c r="BP29" s="711"/>
      <c r="BQ29" s="712" t="str">
        <f>IF(ISERROR(VLOOKUP(BB29,'施設調書(公園施設・ﾒｰｶｰ名) 入力用'!$B$8:$AN$452,19,FALSE)),"",VLOOKUP(BB29,'施設調書(公園施設・ﾒｰｶｰ名) 入力用'!$B$8:$AN$452,19,FALSE)&amp;"")</f>
        <v/>
      </c>
      <c r="BR29" s="713"/>
      <c r="BS29" s="714"/>
      <c r="BT29" s="718" t="str">
        <f>IF(ISERROR(VLOOKUP(BB29,'施設調書(公園施設・ﾒｰｶｰ名) 入力用'!$B$8:$AN$452,20,FALSE)),"",(VLOOKUP(BB29,'施設調書(公園施設・ﾒｰｶｰ名) 入力用'!$B$8:$AN$452,20,FALSE))&amp;"")</f>
        <v/>
      </c>
      <c r="BU29" s="719"/>
      <c r="BV29" s="719"/>
      <c r="BW29" s="719"/>
      <c r="BX29" s="719"/>
      <c r="BY29" s="720"/>
    </row>
    <row r="30" spans="1:77" ht="15" customHeight="1" x14ac:dyDescent="0.15">
      <c r="A30" s="228" t="str">
        <f>IF(ISERROR(VLOOKUP(B30,'施設調書(公園施設・ﾒｰｶｰ名) 入力用'!$B$8:$AN$452,6,FALSE)),"",(VLOOKUP(B30,'施設調書(公園施設・ﾒｰｶｰ名) 入力用'!$B$8:$AN$452,4,FALSE)))</f>
        <v/>
      </c>
      <c r="B30" s="229">
        <v>28</v>
      </c>
      <c r="C30" s="706" t="str">
        <f>IF(ISERROR(VLOOKUP(B30,'施設調書(公園施設・ﾒｰｶｰ名) 入力用'!$B$8:$AN$452,10,FALSE)),"",(VLOOKUP(B30,'施設調書(公園施設・ﾒｰｶｰ名) 入力用'!$B$8:$AN$452,10,FALSE)))</f>
        <v/>
      </c>
      <c r="D30" s="707"/>
      <c r="E30" s="707"/>
      <c r="F30" s="707"/>
      <c r="G30" s="707"/>
      <c r="H30" s="708"/>
      <c r="I30" s="709" t="str">
        <f>IF(ISERROR(VLOOKUP(B30,'施設調書(公園施設・ﾒｰｶｰ名) 入力用'!$B$8:$AN$452,14,FALSE)),"",VLOOKUP(B30,'施設調書(公園施設・ﾒｰｶｰ名) 入力用'!$B$8:$AN$452,14,FALSE)&amp;"")</f>
        <v/>
      </c>
      <c r="J30" s="710"/>
      <c r="K30" s="710"/>
      <c r="L30" s="710"/>
      <c r="M30" s="710"/>
      <c r="N30" s="711"/>
      <c r="O30" s="709" t="str">
        <f>IF(ISERROR(VLOOKUP(B30,'施設調書(公園施設・ﾒｰｶｰ名) 入力用'!$B$8:$AN$452,18,FALSE)),"",VLOOKUP(B30,'施設調書(公園施設・ﾒｰｶｰ名) 入力用'!$B$8:$AN$452,18,FALSE)&amp;"")</f>
        <v/>
      </c>
      <c r="P30" s="711"/>
      <c r="Q30" s="712" t="str">
        <f>IF(ISERROR(VLOOKUP(B30,'施設調書(公園施設・ﾒｰｶｰ名) 入力用'!$B$8:$AN$452,19,FALSE)),"",VLOOKUP(B30,'施設調書(公園施設・ﾒｰｶｰ名) 入力用'!$B$8:$AN$452,19,FALSE)&amp;"")</f>
        <v/>
      </c>
      <c r="R30" s="713"/>
      <c r="S30" s="714"/>
      <c r="T30" s="715" t="str">
        <f>IF(ISERROR(VLOOKUP(B30,'施設調書(公園施設・ﾒｰｶｰ名) 入力用'!$B$8:$AN$452,20,FALSE)),"",(VLOOKUP(B30,'施設調書(公園施設・ﾒｰｶｰ名) 入力用'!$B$8:$AN$452,20,FALSE))&amp;"")</f>
        <v/>
      </c>
      <c r="U30" s="716"/>
      <c r="V30" s="716"/>
      <c r="W30" s="716"/>
      <c r="X30" s="716"/>
      <c r="Y30" s="717"/>
      <c r="Z30" s="222"/>
      <c r="AA30" s="224" t="str">
        <f>IF(ISERROR(VLOOKUP(AB30,'施設調書(公園施設・ﾒｰｶｰ名) 入力用'!$B$8:$AN$452,6,FALSE)),"",(VLOOKUP(AB30,'施設調書(公園施設・ﾒｰｶｰ名) 入力用'!$B$8:$AN$452,4,FALSE)))</f>
        <v/>
      </c>
      <c r="AB30" s="229">
        <v>78</v>
      </c>
      <c r="AC30" s="721" t="str">
        <f>IF(ISERROR(VLOOKUP(AB30,'施設調書(公園施設・ﾒｰｶｰ名) 入力用'!$B$53:$AN$452,10,FALSE)),"",(VLOOKUP(AB30,'施設調書(公園施設・ﾒｰｶｰ名) 入力用'!$B$53:$AN$452,10,FALSE)))</f>
        <v/>
      </c>
      <c r="AD30" s="722"/>
      <c r="AE30" s="722"/>
      <c r="AF30" s="722"/>
      <c r="AG30" s="722"/>
      <c r="AH30" s="723"/>
      <c r="AI30" s="709" t="str">
        <f>IF(ISERROR(VLOOKUP(AB30,'施設調書(公園施設・ﾒｰｶｰ名) 入力用'!$B$53:$AN$452,14,FALSE)),"",VLOOKUP(AB30,'施設調書(公園施設・ﾒｰｶｰ名) 入力用'!$B$53:$AN$452,14,FALSE)&amp;"")</f>
        <v/>
      </c>
      <c r="AJ30" s="710"/>
      <c r="AK30" s="710"/>
      <c r="AL30" s="710"/>
      <c r="AM30" s="710"/>
      <c r="AN30" s="711"/>
      <c r="AO30" s="709" t="str">
        <f>IF(ISERROR(VLOOKUP(AB30,'施設調書(公園施設・ﾒｰｶｰ名) 入力用'!$B$8:$AN$452,18,FALSE)),"",VLOOKUP(AB30,'施設調書(公園施設・ﾒｰｶｰ名) 入力用'!$B$8:$AN$452,18,FALSE)&amp;"")</f>
        <v/>
      </c>
      <c r="AP30" s="711"/>
      <c r="AQ30" s="712" t="str">
        <f>IF(ISERROR(VLOOKUP(AB30,'施設調書(公園施設・ﾒｰｶｰ名) 入力用'!$B$8:$AN$452,19,FALSE)),"",VLOOKUP(AB30,'施設調書(公園施設・ﾒｰｶｰ名) 入力用'!$B$8:$AN$452,19,FALSE)&amp;"")</f>
        <v/>
      </c>
      <c r="AR30" s="713"/>
      <c r="AS30" s="714"/>
      <c r="AT30" s="718" t="str">
        <f>IF(ISERROR(VLOOKUP(AB30,'施設調書(公園施設・ﾒｰｶｰ名) 入力用'!$B$8:$AN$452,20,FALSE)),"",(VLOOKUP(AB30,'施設調書(公園施設・ﾒｰｶｰ名) 入力用'!$B$8:$AN$452,20,FALSE))&amp;"")</f>
        <v/>
      </c>
      <c r="AU30" s="719"/>
      <c r="AV30" s="719"/>
      <c r="AW30" s="719"/>
      <c r="AX30" s="719"/>
      <c r="AY30" s="720"/>
      <c r="AZ30" s="24"/>
      <c r="BA30" s="224" t="str">
        <f>IF(ISERROR(VLOOKUP(BB30,'施設調書(公園施設・ﾒｰｶｰ名) 入力用'!$B$8:$AN$452,6,FALSE)),"",(VLOOKUP(BB30,'施設調書(公園施設・ﾒｰｶｰ名) 入力用'!$B$8:$AN$452,4,FALSE)))</f>
        <v/>
      </c>
      <c r="BB30" s="229">
        <v>128</v>
      </c>
      <c r="BC30" s="721" t="str">
        <f>IF(ISERROR(VLOOKUP(BB30,'施設調書(公園施設・ﾒｰｶｰ名) 入力用'!$B$8:$AN$452,10,FALSE)),"",(VLOOKUP(BB30,'施設調書(公園施設・ﾒｰｶｰ名) 入力用'!$B$8:$AN$452,10,FALSE)))</f>
        <v/>
      </c>
      <c r="BD30" s="722"/>
      <c r="BE30" s="722"/>
      <c r="BF30" s="722"/>
      <c r="BG30" s="722"/>
      <c r="BH30" s="723"/>
      <c r="BI30" s="709" t="str">
        <f>IF(ISERROR(VLOOKUP(BB30,'施設調書(公園施設・ﾒｰｶｰ名) 入力用'!$B$8:$AN$452,14,FALSE)),"",VLOOKUP(BB30,'施設調書(公園施設・ﾒｰｶｰ名) 入力用'!$B$8:$AN$452,14,FALSE)&amp;"")</f>
        <v/>
      </c>
      <c r="BJ30" s="710"/>
      <c r="BK30" s="710"/>
      <c r="BL30" s="710"/>
      <c r="BM30" s="710"/>
      <c r="BN30" s="711"/>
      <c r="BO30" s="709" t="str">
        <f>IF(ISERROR(VLOOKUP(BB30,'施設調書(公園施設・ﾒｰｶｰ名) 入力用'!$B$8:$AN$452,18,FALSE)),"",VLOOKUP(BB30,'施設調書(公園施設・ﾒｰｶｰ名) 入力用'!$B$8:$AN$452,18,FALSE)&amp;"")</f>
        <v/>
      </c>
      <c r="BP30" s="711"/>
      <c r="BQ30" s="712" t="str">
        <f>IF(ISERROR(VLOOKUP(BB30,'施設調書(公園施設・ﾒｰｶｰ名) 入力用'!$B$8:$AN$452,19,FALSE)),"",VLOOKUP(BB30,'施設調書(公園施設・ﾒｰｶｰ名) 入力用'!$B$8:$AN$452,19,FALSE)&amp;"")</f>
        <v/>
      </c>
      <c r="BR30" s="713"/>
      <c r="BS30" s="714"/>
      <c r="BT30" s="718" t="str">
        <f>IF(ISERROR(VLOOKUP(BB30,'施設調書(公園施設・ﾒｰｶｰ名) 入力用'!$B$8:$AN$452,20,FALSE)),"",(VLOOKUP(BB30,'施設調書(公園施設・ﾒｰｶｰ名) 入力用'!$B$8:$AN$452,20,FALSE))&amp;"")</f>
        <v/>
      </c>
      <c r="BU30" s="719"/>
      <c r="BV30" s="719"/>
      <c r="BW30" s="719"/>
      <c r="BX30" s="719"/>
      <c r="BY30" s="720"/>
    </row>
    <row r="31" spans="1:77" ht="15" customHeight="1" x14ac:dyDescent="0.15">
      <c r="A31" s="228" t="str">
        <f>IF(ISERROR(VLOOKUP(B31,'施設調書(公園施設・ﾒｰｶｰ名) 入力用'!$B$8:$AN$452,6,FALSE)),"",(VLOOKUP(B31,'施設調書(公園施設・ﾒｰｶｰ名) 入力用'!$B$8:$AN$452,4,FALSE)))</f>
        <v/>
      </c>
      <c r="B31" s="229">
        <v>29</v>
      </c>
      <c r="C31" s="706" t="str">
        <f>IF(ISERROR(VLOOKUP(B31,'施設調書(公園施設・ﾒｰｶｰ名) 入力用'!$B$8:$AN$452,10,FALSE)),"",(VLOOKUP(B31,'施設調書(公園施設・ﾒｰｶｰ名) 入力用'!$B$8:$AN$452,10,FALSE)))</f>
        <v/>
      </c>
      <c r="D31" s="707"/>
      <c r="E31" s="707"/>
      <c r="F31" s="707"/>
      <c r="G31" s="707"/>
      <c r="H31" s="708"/>
      <c r="I31" s="709" t="str">
        <f>IF(ISERROR(VLOOKUP(B31,'施設調書(公園施設・ﾒｰｶｰ名) 入力用'!$B$8:$AN$452,14,FALSE)),"",VLOOKUP(B31,'施設調書(公園施設・ﾒｰｶｰ名) 入力用'!$B$8:$AN$452,14,FALSE)&amp;"")</f>
        <v/>
      </c>
      <c r="J31" s="710"/>
      <c r="K31" s="710"/>
      <c r="L31" s="710"/>
      <c r="M31" s="710"/>
      <c r="N31" s="711"/>
      <c r="O31" s="709" t="str">
        <f>IF(ISERROR(VLOOKUP(B31,'施設調書(公園施設・ﾒｰｶｰ名) 入力用'!$B$8:$AN$452,18,FALSE)),"",VLOOKUP(B31,'施設調書(公園施設・ﾒｰｶｰ名) 入力用'!$B$8:$AN$452,18,FALSE)&amp;"")</f>
        <v/>
      </c>
      <c r="P31" s="711"/>
      <c r="Q31" s="712" t="str">
        <f>IF(ISERROR(VLOOKUP(B31,'施設調書(公園施設・ﾒｰｶｰ名) 入力用'!$B$8:$AN$452,19,FALSE)),"",VLOOKUP(B31,'施設調書(公園施設・ﾒｰｶｰ名) 入力用'!$B$8:$AN$452,19,FALSE)&amp;"")</f>
        <v/>
      </c>
      <c r="R31" s="713"/>
      <c r="S31" s="714"/>
      <c r="T31" s="715" t="str">
        <f>IF(ISERROR(VLOOKUP(B31,'施設調書(公園施設・ﾒｰｶｰ名) 入力用'!$B$8:$AN$452,20,FALSE)),"",(VLOOKUP(B31,'施設調書(公園施設・ﾒｰｶｰ名) 入力用'!$B$8:$AN$452,20,FALSE))&amp;"")</f>
        <v/>
      </c>
      <c r="U31" s="716"/>
      <c r="V31" s="716"/>
      <c r="W31" s="716"/>
      <c r="X31" s="716"/>
      <c r="Y31" s="717"/>
      <c r="Z31" s="222"/>
      <c r="AA31" s="224" t="str">
        <f>IF(ISERROR(VLOOKUP(AB31,'施設調書(公園施設・ﾒｰｶｰ名) 入力用'!$B$8:$AN$452,6,FALSE)),"",(VLOOKUP(AB31,'施設調書(公園施設・ﾒｰｶｰ名) 入力用'!$B$8:$AN$452,4,FALSE)))</f>
        <v/>
      </c>
      <c r="AB31" s="229">
        <v>79</v>
      </c>
      <c r="AC31" s="721" t="str">
        <f>IF(ISERROR(VLOOKUP(AB31,'施設調書(公園施設・ﾒｰｶｰ名) 入力用'!$B$53:$AN$452,10,FALSE)),"",(VLOOKUP(AB31,'施設調書(公園施設・ﾒｰｶｰ名) 入力用'!$B$53:$AN$452,10,FALSE)))</f>
        <v/>
      </c>
      <c r="AD31" s="722"/>
      <c r="AE31" s="722"/>
      <c r="AF31" s="722"/>
      <c r="AG31" s="722"/>
      <c r="AH31" s="723"/>
      <c r="AI31" s="709" t="str">
        <f>IF(ISERROR(VLOOKUP(AB31,'施設調書(公園施設・ﾒｰｶｰ名) 入力用'!$B$53:$AN$452,14,FALSE)),"",VLOOKUP(AB31,'施設調書(公園施設・ﾒｰｶｰ名) 入力用'!$B$53:$AN$452,14,FALSE)&amp;"")</f>
        <v/>
      </c>
      <c r="AJ31" s="710"/>
      <c r="AK31" s="710"/>
      <c r="AL31" s="710"/>
      <c r="AM31" s="710"/>
      <c r="AN31" s="711"/>
      <c r="AO31" s="709" t="str">
        <f>IF(ISERROR(VLOOKUP(AB31,'施設調書(公園施設・ﾒｰｶｰ名) 入力用'!$B$8:$AN$452,18,FALSE)),"",VLOOKUP(AB31,'施設調書(公園施設・ﾒｰｶｰ名) 入力用'!$B$8:$AN$452,18,FALSE)&amp;"")</f>
        <v/>
      </c>
      <c r="AP31" s="711"/>
      <c r="AQ31" s="712" t="str">
        <f>IF(ISERROR(VLOOKUP(AB31,'施設調書(公園施設・ﾒｰｶｰ名) 入力用'!$B$8:$AN$452,19,FALSE)),"",VLOOKUP(AB31,'施設調書(公園施設・ﾒｰｶｰ名) 入力用'!$B$8:$AN$452,19,FALSE)&amp;"")</f>
        <v/>
      </c>
      <c r="AR31" s="713"/>
      <c r="AS31" s="714"/>
      <c r="AT31" s="718" t="str">
        <f>IF(ISERROR(VLOOKUP(AB31,'施設調書(公園施設・ﾒｰｶｰ名) 入力用'!$B$8:$AN$452,20,FALSE)),"",(VLOOKUP(AB31,'施設調書(公園施設・ﾒｰｶｰ名) 入力用'!$B$8:$AN$452,20,FALSE))&amp;"")</f>
        <v/>
      </c>
      <c r="AU31" s="719"/>
      <c r="AV31" s="719"/>
      <c r="AW31" s="719"/>
      <c r="AX31" s="719"/>
      <c r="AY31" s="720"/>
      <c r="AZ31" s="24"/>
      <c r="BA31" s="224" t="str">
        <f>IF(ISERROR(VLOOKUP(BB31,'施設調書(公園施設・ﾒｰｶｰ名) 入力用'!$B$8:$AN$452,6,FALSE)),"",(VLOOKUP(BB31,'施設調書(公園施設・ﾒｰｶｰ名) 入力用'!$B$8:$AN$452,4,FALSE)))</f>
        <v/>
      </c>
      <c r="BB31" s="229">
        <v>129</v>
      </c>
      <c r="BC31" s="721" t="str">
        <f>IF(ISERROR(VLOOKUP(BB31,'施設調書(公園施設・ﾒｰｶｰ名) 入力用'!$B$8:$AN$452,10,FALSE)),"",(VLOOKUP(BB31,'施設調書(公園施設・ﾒｰｶｰ名) 入力用'!$B$8:$AN$452,10,FALSE)))</f>
        <v/>
      </c>
      <c r="BD31" s="722"/>
      <c r="BE31" s="722"/>
      <c r="BF31" s="722"/>
      <c r="BG31" s="722"/>
      <c r="BH31" s="723"/>
      <c r="BI31" s="709" t="str">
        <f>IF(ISERROR(VLOOKUP(BB31,'施設調書(公園施設・ﾒｰｶｰ名) 入力用'!$B$8:$AN$452,14,FALSE)),"",VLOOKUP(BB31,'施設調書(公園施設・ﾒｰｶｰ名) 入力用'!$B$8:$AN$452,14,FALSE)&amp;"")</f>
        <v/>
      </c>
      <c r="BJ31" s="710"/>
      <c r="BK31" s="710"/>
      <c r="BL31" s="710"/>
      <c r="BM31" s="710"/>
      <c r="BN31" s="711"/>
      <c r="BO31" s="709" t="str">
        <f>IF(ISERROR(VLOOKUP(BB31,'施設調書(公園施設・ﾒｰｶｰ名) 入力用'!$B$8:$AN$452,18,FALSE)),"",VLOOKUP(BB31,'施設調書(公園施設・ﾒｰｶｰ名) 入力用'!$B$8:$AN$452,18,FALSE)&amp;"")</f>
        <v/>
      </c>
      <c r="BP31" s="711"/>
      <c r="BQ31" s="712" t="str">
        <f>IF(ISERROR(VLOOKUP(BB31,'施設調書(公園施設・ﾒｰｶｰ名) 入力用'!$B$8:$AN$452,19,FALSE)),"",VLOOKUP(BB31,'施設調書(公園施設・ﾒｰｶｰ名) 入力用'!$B$8:$AN$452,19,FALSE)&amp;"")</f>
        <v/>
      </c>
      <c r="BR31" s="713"/>
      <c r="BS31" s="714"/>
      <c r="BT31" s="718" t="str">
        <f>IF(ISERROR(VLOOKUP(BB31,'施設調書(公園施設・ﾒｰｶｰ名) 入力用'!$B$8:$AN$452,20,FALSE)),"",(VLOOKUP(BB31,'施設調書(公園施設・ﾒｰｶｰ名) 入力用'!$B$8:$AN$452,20,FALSE))&amp;"")</f>
        <v/>
      </c>
      <c r="BU31" s="719"/>
      <c r="BV31" s="719"/>
      <c r="BW31" s="719"/>
      <c r="BX31" s="719"/>
      <c r="BY31" s="720"/>
    </row>
    <row r="32" spans="1:77" ht="15" customHeight="1" x14ac:dyDescent="0.15">
      <c r="A32" s="228" t="str">
        <f>IF(ISERROR(VLOOKUP(B32,'施設調書(公園施設・ﾒｰｶｰ名) 入力用'!$B$8:$AN$452,6,FALSE)),"",(VLOOKUP(B32,'施設調書(公園施設・ﾒｰｶｰ名) 入力用'!$B$8:$AN$452,4,FALSE)))</f>
        <v/>
      </c>
      <c r="B32" s="229">
        <v>30</v>
      </c>
      <c r="C32" s="706" t="str">
        <f>IF(ISERROR(VLOOKUP(B32,'施設調書(公園施設・ﾒｰｶｰ名) 入力用'!$B$8:$AN$452,10,FALSE)),"",(VLOOKUP(B32,'施設調書(公園施設・ﾒｰｶｰ名) 入力用'!$B$8:$AN$452,10,FALSE)))</f>
        <v/>
      </c>
      <c r="D32" s="707"/>
      <c r="E32" s="707"/>
      <c r="F32" s="707"/>
      <c r="G32" s="707"/>
      <c r="H32" s="708"/>
      <c r="I32" s="709" t="str">
        <f>IF(ISERROR(VLOOKUP(B32,'施設調書(公園施設・ﾒｰｶｰ名) 入力用'!$B$8:$AN$452,14,FALSE)),"",VLOOKUP(B32,'施設調書(公園施設・ﾒｰｶｰ名) 入力用'!$B$8:$AN$452,14,FALSE)&amp;"")</f>
        <v/>
      </c>
      <c r="J32" s="710"/>
      <c r="K32" s="710"/>
      <c r="L32" s="710"/>
      <c r="M32" s="710"/>
      <c r="N32" s="711"/>
      <c r="O32" s="709" t="str">
        <f>IF(ISERROR(VLOOKUP(B32,'施設調書(公園施設・ﾒｰｶｰ名) 入力用'!$B$8:$AN$452,18,FALSE)),"",VLOOKUP(B32,'施設調書(公園施設・ﾒｰｶｰ名) 入力用'!$B$8:$AN$452,18,FALSE)&amp;"")</f>
        <v/>
      </c>
      <c r="P32" s="711"/>
      <c r="Q32" s="712" t="str">
        <f>IF(ISERROR(VLOOKUP(B32,'施設調書(公園施設・ﾒｰｶｰ名) 入力用'!$B$8:$AN$452,19,FALSE)),"",VLOOKUP(B32,'施設調書(公園施設・ﾒｰｶｰ名) 入力用'!$B$8:$AN$452,19,FALSE)&amp;"")</f>
        <v/>
      </c>
      <c r="R32" s="713"/>
      <c r="S32" s="714"/>
      <c r="T32" s="715" t="str">
        <f>IF(ISERROR(VLOOKUP(B32,'施設調書(公園施設・ﾒｰｶｰ名) 入力用'!$B$8:$AN$452,20,FALSE)),"",(VLOOKUP(B32,'施設調書(公園施設・ﾒｰｶｰ名) 入力用'!$B$8:$AN$452,20,FALSE))&amp;"")</f>
        <v/>
      </c>
      <c r="U32" s="716"/>
      <c r="V32" s="716"/>
      <c r="W32" s="716"/>
      <c r="X32" s="716"/>
      <c r="Y32" s="717"/>
      <c r="Z32" s="222"/>
      <c r="AA32" s="224" t="str">
        <f>IF(ISERROR(VLOOKUP(AB32,'施設調書(公園施設・ﾒｰｶｰ名) 入力用'!$B$8:$AN$452,6,FALSE)),"",(VLOOKUP(AB32,'施設調書(公園施設・ﾒｰｶｰ名) 入力用'!$B$8:$AN$452,4,FALSE)))</f>
        <v/>
      </c>
      <c r="AB32" s="229">
        <v>80</v>
      </c>
      <c r="AC32" s="721" t="str">
        <f>IF(ISERROR(VLOOKUP(AB32,'施設調書(公園施設・ﾒｰｶｰ名) 入力用'!$B$53:$AN$452,10,FALSE)),"",(VLOOKUP(AB32,'施設調書(公園施設・ﾒｰｶｰ名) 入力用'!$B$53:$AN$452,10,FALSE)))</f>
        <v/>
      </c>
      <c r="AD32" s="722"/>
      <c r="AE32" s="722"/>
      <c r="AF32" s="722"/>
      <c r="AG32" s="722"/>
      <c r="AH32" s="723"/>
      <c r="AI32" s="709" t="str">
        <f>IF(ISERROR(VLOOKUP(AB32,'施設調書(公園施設・ﾒｰｶｰ名) 入力用'!$B$53:$AN$452,14,FALSE)),"",VLOOKUP(AB32,'施設調書(公園施設・ﾒｰｶｰ名) 入力用'!$B$53:$AN$452,14,FALSE)&amp;"")</f>
        <v/>
      </c>
      <c r="AJ32" s="710"/>
      <c r="AK32" s="710"/>
      <c r="AL32" s="710"/>
      <c r="AM32" s="710"/>
      <c r="AN32" s="711"/>
      <c r="AO32" s="709" t="str">
        <f>IF(ISERROR(VLOOKUP(AB32,'施設調書(公園施設・ﾒｰｶｰ名) 入力用'!$B$8:$AN$452,18,FALSE)),"",VLOOKUP(AB32,'施設調書(公園施設・ﾒｰｶｰ名) 入力用'!$B$8:$AN$452,18,FALSE)&amp;"")</f>
        <v/>
      </c>
      <c r="AP32" s="711"/>
      <c r="AQ32" s="712" t="str">
        <f>IF(ISERROR(VLOOKUP(AB32,'施設調書(公園施設・ﾒｰｶｰ名) 入力用'!$B$8:$AN$452,19,FALSE)),"",VLOOKUP(AB32,'施設調書(公園施設・ﾒｰｶｰ名) 入力用'!$B$8:$AN$452,19,FALSE)&amp;"")</f>
        <v/>
      </c>
      <c r="AR32" s="713"/>
      <c r="AS32" s="714"/>
      <c r="AT32" s="718" t="str">
        <f>IF(ISERROR(VLOOKUP(AB32,'施設調書(公園施設・ﾒｰｶｰ名) 入力用'!$B$8:$AN$452,20,FALSE)),"",(VLOOKUP(AB32,'施設調書(公園施設・ﾒｰｶｰ名) 入力用'!$B$8:$AN$452,20,FALSE))&amp;"")</f>
        <v/>
      </c>
      <c r="AU32" s="719"/>
      <c r="AV32" s="719"/>
      <c r="AW32" s="719"/>
      <c r="AX32" s="719"/>
      <c r="AY32" s="720"/>
      <c r="AZ32" s="24"/>
      <c r="BA32" s="224" t="str">
        <f>IF(ISERROR(VLOOKUP(BB32,'施設調書(公園施設・ﾒｰｶｰ名) 入力用'!$B$8:$AN$452,6,FALSE)),"",(VLOOKUP(BB32,'施設調書(公園施設・ﾒｰｶｰ名) 入力用'!$B$8:$AN$452,4,FALSE)))</f>
        <v/>
      </c>
      <c r="BB32" s="229">
        <v>130</v>
      </c>
      <c r="BC32" s="721" t="str">
        <f>IF(ISERROR(VLOOKUP(BB32,'施設調書(公園施設・ﾒｰｶｰ名) 入力用'!$B$8:$AN$452,10,FALSE)),"",(VLOOKUP(BB32,'施設調書(公園施設・ﾒｰｶｰ名) 入力用'!$B$8:$AN$452,10,FALSE)))</f>
        <v/>
      </c>
      <c r="BD32" s="722"/>
      <c r="BE32" s="722"/>
      <c r="BF32" s="722"/>
      <c r="BG32" s="722"/>
      <c r="BH32" s="723"/>
      <c r="BI32" s="709" t="str">
        <f>IF(ISERROR(VLOOKUP(BB32,'施設調書(公園施設・ﾒｰｶｰ名) 入力用'!$B$8:$AN$452,14,FALSE)),"",VLOOKUP(BB32,'施設調書(公園施設・ﾒｰｶｰ名) 入力用'!$B$8:$AN$452,14,FALSE)&amp;"")</f>
        <v/>
      </c>
      <c r="BJ32" s="710"/>
      <c r="BK32" s="710"/>
      <c r="BL32" s="710"/>
      <c r="BM32" s="710"/>
      <c r="BN32" s="711"/>
      <c r="BO32" s="709" t="str">
        <f>IF(ISERROR(VLOOKUP(BB32,'施設調書(公園施設・ﾒｰｶｰ名) 入力用'!$B$8:$AN$452,18,FALSE)),"",VLOOKUP(BB32,'施設調書(公園施設・ﾒｰｶｰ名) 入力用'!$B$8:$AN$452,18,FALSE)&amp;"")</f>
        <v/>
      </c>
      <c r="BP32" s="711"/>
      <c r="BQ32" s="712" t="str">
        <f>IF(ISERROR(VLOOKUP(BB32,'施設調書(公園施設・ﾒｰｶｰ名) 入力用'!$B$8:$AN$452,19,FALSE)),"",VLOOKUP(BB32,'施設調書(公園施設・ﾒｰｶｰ名) 入力用'!$B$8:$AN$452,19,FALSE)&amp;"")</f>
        <v/>
      </c>
      <c r="BR32" s="713"/>
      <c r="BS32" s="714"/>
      <c r="BT32" s="718" t="str">
        <f>IF(ISERROR(VLOOKUP(BB32,'施設調書(公園施設・ﾒｰｶｰ名) 入力用'!$B$8:$AN$452,20,FALSE)),"",(VLOOKUP(BB32,'施設調書(公園施設・ﾒｰｶｰ名) 入力用'!$B$8:$AN$452,20,FALSE))&amp;"")</f>
        <v/>
      </c>
      <c r="BU32" s="719"/>
      <c r="BV32" s="719"/>
      <c r="BW32" s="719"/>
      <c r="BX32" s="719"/>
      <c r="BY32" s="720"/>
    </row>
    <row r="33" spans="1:77" ht="15" customHeight="1" x14ac:dyDescent="0.15">
      <c r="A33" s="228" t="str">
        <f>IF(ISERROR(VLOOKUP(B33,'施設調書(公園施設・ﾒｰｶｰ名) 入力用'!$B$8:$AN$452,6,FALSE)),"",(VLOOKUP(B33,'施設調書(公園施設・ﾒｰｶｰ名) 入力用'!$B$8:$AN$452,4,FALSE)))</f>
        <v/>
      </c>
      <c r="B33" s="229">
        <v>31</v>
      </c>
      <c r="C33" s="706" t="str">
        <f>IF(ISERROR(VLOOKUP(B33,'施設調書(公園施設・ﾒｰｶｰ名) 入力用'!$B$8:$AN$452,10,FALSE)),"",(VLOOKUP(B33,'施設調書(公園施設・ﾒｰｶｰ名) 入力用'!$B$8:$AN$452,10,FALSE)))</f>
        <v/>
      </c>
      <c r="D33" s="707"/>
      <c r="E33" s="707"/>
      <c r="F33" s="707"/>
      <c r="G33" s="707"/>
      <c r="H33" s="708"/>
      <c r="I33" s="709" t="str">
        <f>IF(ISERROR(VLOOKUP(B33,'施設調書(公園施設・ﾒｰｶｰ名) 入力用'!$B$8:$AN$452,14,FALSE)),"",VLOOKUP(B33,'施設調書(公園施設・ﾒｰｶｰ名) 入力用'!$B$8:$AN$452,14,FALSE)&amp;"")</f>
        <v/>
      </c>
      <c r="J33" s="710"/>
      <c r="K33" s="710"/>
      <c r="L33" s="710"/>
      <c r="M33" s="710"/>
      <c r="N33" s="711"/>
      <c r="O33" s="709" t="str">
        <f>IF(ISERROR(VLOOKUP(B33,'施設調書(公園施設・ﾒｰｶｰ名) 入力用'!$B$8:$AN$452,18,FALSE)),"",VLOOKUP(B33,'施設調書(公園施設・ﾒｰｶｰ名) 入力用'!$B$8:$AN$452,18,FALSE)&amp;"")</f>
        <v/>
      </c>
      <c r="P33" s="711"/>
      <c r="Q33" s="712" t="str">
        <f>IF(ISERROR(VLOOKUP(B33,'施設調書(公園施設・ﾒｰｶｰ名) 入力用'!$B$8:$AN$452,19,FALSE)),"",VLOOKUP(B33,'施設調書(公園施設・ﾒｰｶｰ名) 入力用'!$B$8:$AN$452,19,FALSE)&amp;"")</f>
        <v/>
      </c>
      <c r="R33" s="713"/>
      <c r="S33" s="714"/>
      <c r="T33" s="715" t="str">
        <f>IF(ISERROR(VLOOKUP(B33,'施設調書(公園施設・ﾒｰｶｰ名) 入力用'!$B$8:$AN$452,20,FALSE)),"",(VLOOKUP(B33,'施設調書(公園施設・ﾒｰｶｰ名) 入力用'!$B$8:$AN$452,20,FALSE))&amp;"")</f>
        <v/>
      </c>
      <c r="U33" s="716"/>
      <c r="V33" s="716"/>
      <c r="W33" s="716"/>
      <c r="X33" s="716"/>
      <c r="Y33" s="717"/>
      <c r="Z33" s="222"/>
      <c r="AA33" s="224" t="str">
        <f>IF(ISERROR(VLOOKUP(AB33,'施設調書(公園施設・ﾒｰｶｰ名) 入力用'!$B$8:$AN$452,6,FALSE)),"",(VLOOKUP(AB33,'施設調書(公園施設・ﾒｰｶｰ名) 入力用'!$B$8:$AN$452,4,FALSE)))</f>
        <v/>
      </c>
      <c r="AB33" s="229">
        <v>81</v>
      </c>
      <c r="AC33" s="721" t="str">
        <f>IF(ISERROR(VLOOKUP(AB33,'施設調書(公園施設・ﾒｰｶｰ名) 入力用'!$B$53:$AN$452,10,FALSE)),"",(VLOOKUP(AB33,'施設調書(公園施設・ﾒｰｶｰ名) 入力用'!$B$53:$AN$452,10,FALSE)))</f>
        <v/>
      </c>
      <c r="AD33" s="722"/>
      <c r="AE33" s="722"/>
      <c r="AF33" s="722"/>
      <c r="AG33" s="722"/>
      <c r="AH33" s="723"/>
      <c r="AI33" s="709" t="str">
        <f>IF(ISERROR(VLOOKUP(AB33,'施設調書(公園施設・ﾒｰｶｰ名) 入力用'!$B$53:$AN$452,14,FALSE)),"",VLOOKUP(AB33,'施設調書(公園施設・ﾒｰｶｰ名) 入力用'!$B$53:$AN$452,14,FALSE)&amp;"")</f>
        <v/>
      </c>
      <c r="AJ33" s="710"/>
      <c r="AK33" s="710"/>
      <c r="AL33" s="710"/>
      <c r="AM33" s="710"/>
      <c r="AN33" s="711"/>
      <c r="AO33" s="709" t="str">
        <f>IF(ISERROR(VLOOKUP(AB33,'施設調書(公園施設・ﾒｰｶｰ名) 入力用'!$B$8:$AN$452,18,FALSE)),"",VLOOKUP(AB33,'施設調書(公園施設・ﾒｰｶｰ名) 入力用'!$B$8:$AN$452,18,FALSE)&amp;"")</f>
        <v/>
      </c>
      <c r="AP33" s="711"/>
      <c r="AQ33" s="712" t="str">
        <f>IF(ISERROR(VLOOKUP(AB33,'施設調書(公園施設・ﾒｰｶｰ名) 入力用'!$B$8:$AN$452,19,FALSE)),"",VLOOKUP(AB33,'施設調書(公園施設・ﾒｰｶｰ名) 入力用'!$B$8:$AN$452,19,FALSE)&amp;"")</f>
        <v/>
      </c>
      <c r="AR33" s="713"/>
      <c r="AS33" s="714"/>
      <c r="AT33" s="718" t="str">
        <f>IF(ISERROR(VLOOKUP(AB33,'施設調書(公園施設・ﾒｰｶｰ名) 入力用'!$B$8:$AN$452,20,FALSE)),"",(VLOOKUP(AB33,'施設調書(公園施設・ﾒｰｶｰ名) 入力用'!$B$8:$AN$452,20,FALSE))&amp;"")</f>
        <v/>
      </c>
      <c r="AU33" s="719"/>
      <c r="AV33" s="719"/>
      <c r="AW33" s="719"/>
      <c r="AX33" s="719"/>
      <c r="AY33" s="720"/>
      <c r="AZ33" s="24"/>
      <c r="BA33" s="224" t="str">
        <f>IF(ISERROR(VLOOKUP(BB33,'施設調書(公園施設・ﾒｰｶｰ名) 入力用'!$B$8:$AN$452,6,FALSE)),"",(VLOOKUP(BB33,'施設調書(公園施設・ﾒｰｶｰ名) 入力用'!$B$8:$AN$452,4,FALSE)))</f>
        <v/>
      </c>
      <c r="BB33" s="229">
        <v>131</v>
      </c>
      <c r="BC33" s="721" t="str">
        <f>IF(ISERROR(VLOOKUP(BB33,'施設調書(公園施設・ﾒｰｶｰ名) 入力用'!$B$8:$AN$452,10,FALSE)),"",(VLOOKUP(BB33,'施設調書(公園施設・ﾒｰｶｰ名) 入力用'!$B$8:$AN$452,10,FALSE)))</f>
        <v/>
      </c>
      <c r="BD33" s="722"/>
      <c r="BE33" s="722"/>
      <c r="BF33" s="722"/>
      <c r="BG33" s="722"/>
      <c r="BH33" s="723"/>
      <c r="BI33" s="709" t="str">
        <f>IF(ISERROR(VLOOKUP(BB33,'施設調書(公園施設・ﾒｰｶｰ名) 入力用'!$B$8:$AN$452,14,FALSE)),"",VLOOKUP(BB33,'施設調書(公園施設・ﾒｰｶｰ名) 入力用'!$B$8:$AN$452,14,FALSE)&amp;"")</f>
        <v/>
      </c>
      <c r="BJ33" s="710"/>
      <c r="BK33" s="710"/>
      <c r="BL33" s="710"/>
      <c r="BM33" s="710"/>
      <c r="BN33" s="711"/>
      <c r="BO33" s="709" t="str">
        <f>IF(ISERROR(VLOOKUP(BB33,'施設調書(公園施設・ﾒｰｶｰ名) 入力用'!$B$8:$AN$452,18,FALSE)),"",VLOOKUP(BB33,'施設調書(公園施設・ﾒｰｶｰ名) 入力用'!$B$8:$AN$452,18,FALSE)&amp;"")</f>
        <v/>
      </c>
      <c r="BP33" s="711"/>
      <c r="BQ33" s="712" t="str">
        <f>IF(ISERROR(VLOOKUP(BB33,'施設調書(公園施設・ﾒｰｶｰ名) 入力用'!$B$8:$AN$452,19,FALSE)),"",VLOOKUP(BB33,'施設調書(公園施設・ﾒｰｶｰ名) 入力用'!$B$8:$AN$452,19,FALSE)&amp;"")</f>
        <v/>
      </c>
      <c r="BR33" s="713"/>
      <c r="BS33" s="714"/>
      <c r="BT33" s="718" t="str">
        <f>IF(ISERROR(VLOOKUP(BB33,'施設調書(公園施設・ﾒｰｶｰ名) 入力用'!$B$8:$AN$452,20,FALSE)),"",(VLOOKUP(BB33,'施設調書(公園施設・ﾒｰｶｰ名) 入力用'!$B$8:$AN$452,20,FALSE))&amp;"")</f>
        <v/>
      </c>
      <c r="BU33" s="719"/>
      <c r="BV33" s="719"/>
      <c r="BW33" s="719"/>
      <c r="BX33" s="719"/>
      <c r="BY33" s="720"/>
    </row>
    <row r="34" spans="1:77" ht="15" customHeight="1" x14ac:dyDescent="0.15">
      <c r="A34" s="228" t="str">
        <f>IF(ISERROR(VLOOKUP(B34,'施設調書(公園施設・ﾒｰｶｰ名) 入力用'!$B$8:$AN$452,6,FALSE)),"",(VLOOKUP(B34,'施設調書(公園施設・ﾒｰｶｰ名) 入力用'!$B$8:$AN$452,4,FALSE)))</f>
        <v/>
      </c>
      <c r="B34" s="229">
        <v>32</v>
      </c>
      <c r="C34" s="706" t="str">
        <f>IF(ISERROR(VLOOKUP(B34,'施設調書(公園施設・ﾒｰｶｰ名) 入力用'!$B$8:$AN$452,10,FALSE)),"",(VLOOKUP(B34,'施設調書(公園施設・ﾒｰｶｰ名) 入力用'!$B$8:$AN$452,10,FALSE)))</f>
        <v/>
      </c>
      <c r="D34" s="707"/>
      <c r="E34" s="707"/>
      <c r="F34" s="707"/>
      <c r="G34" s="707"/>
      <c r="H34" s="708"/>
      <c r="I34" s="709" t="str">
        <f>IF(ISERROR(VLOOKUP(B34,'施設調書(公園施設・ﾒｰｶｰ名) 入力用'!$B$8:$AN$452,14,FALSE)),"",VLOOKUP(B34,'施設調書(公園施設・ﾒｰｶｰ名) 入力用'!$B$8:$AN$452,14,FALSE)&amp;"")</f>
        <v/>
      </c>
      <c r="J34" s="710"/>
      <c r="K34" s="710"/>
      <c r="L34" s="710"/>
      <c r="M34" s="710"/>
      <c r="N34" s="711"/>
      <c r="O34" s="709" t="str">
        <f>IF(ISERROR(VLOOKUP(B34,'施設調書(公園施設・ﾒｰｶｰ名) 入力用'!$B$8:$AN$452,18,FALSE)),"",VLOOKUP(B34,'施設調書(公園施設・ﾒｰｶｰ名) 入力用'!$B$8:$AN$452,18,FALSE)&amp;"")</f>
        <v/>
      </c>
      <c r="P34" s="711"/>
      <c r="Q34" s="712" t="str">
        <f>IF(ISERROR(VLOOKUP(B34,'施設調書(公園施設・ﾒｰｶｰ名) 入力用'!$B$8:$AN$452,19,FALSE)),"",VLOOKUP(B34,'施設調書(公園施設・ﾒｰｶｰ名) 入力用'!$B$8:$AN$452,19,FALSE)&amp;"")</f>
        <v/>
      </c>
      <c r="R34" s="713"/>
      <c r="S34" s="714"/>
      <c r="T34" s="715" t="str">
        <f>IF(ISERROR(VLOOKUP(B34,'施設調書(公園施設・ﾒｰｶｰ名) 入力用'!$B$8:$AN$452,20,FALSE)),"",(VLOOKUP(B34,'施設調書(公園施設・ﾒｰｶｰ名) 入力用'!$B$8:$AN$452,20,FALSE))&amp;"")</f>
        <v/>
      </c>
      <c r="U34" s="716"/>
      <c r="V34" s="716"/>
      <c r="W34" s="716"/>
      <c r="X34" s="716"/>
      <c r="Y34" s="717"/>
      <c r="Z34" s="222"/>
      <c r="AA34" s="224" t="str">
        <f>IF(ISERROR(VLOOKUP(AB34,'施設調書(公園施設・ﾒｰｶｰ名) 入力用'!$B$8:$AN$452,6,FALSE)),"",(VLOOKUP(AB34,'施設調書(公園施設・ﾒｰｶｰ名) 入力用'!$B$8:$AN$452,4,FALSE)))</f>
        <v/>
      </c>
      <c r="AB34" s="229">
        <v>82</v>
      </c>
      <c r="AC34" s="721" t="str">
        <f>IF(ISERROR(VLOOKUP(AB34,'施設調書(公園施設・ﾒｰｶｰ名) 入力用'!$B$53:$AN$452,10,FALSE)),"",(VLOOKUP(AB34,'施設調書(公園施設・ﾒｰｶｰ名) 入力用'!$B$53:$AN$452,10,FALSE)))</f>
        <v/>
      </c>
      <c r="AD34" s="722"/>
      <c r="AE34" s="722"/>
      <c r="AF34" s="722"/>
      <c r="AG34" s="722"/>
      <c r="AH34" s="723"/>
      <c r="AI34" s="709" t="str">
        <f>IF(ISERROR(VLOOKUP(AB34,'施設調書(公園施設・ﾒｰｶｰ名) 入力用'!$B$53:$AN$452,14,FALSE)),"",VLOOKUP(AB34,'施設調書(公園施設・ﾒｰｶｰ名) 入力用'!$B$53:$AN$452,14,FALSE)&amp;"")</f>
        <v/>
      </c>
      <c r="AJ34" s="710"/>
      <c r="AK34" s="710"/>
      <c r="AL34" s="710"/>
      <c r="AM34" s="710"/>
      <c r="AN34" s="711"/>
      <c r="AO34" s="709" t="str">
        <f>IF(ISERROR(VLOOKUP(AB34,'施設調書(公園施設・ﾒｰｶｰ名) 入力用'!$B$8:$AN$452,18,FALSE)),"",VLOOKUP(AB34,'施設調書(公園施設・ﾒｰｶｰ名) 入力用'!$B$8:$AN$452,18,FALSE)&amp;"")</f>
        <v/>
      </c>
      <c r="AP34" s="711"/>
      <c r="AQ34" s="712" t="str">
        <f>IF(ISERROR(VLOOKUP(AB34,'施設調書(公園施設・ﾒｰｶｰ名) 入力用'!$B$8:$AN$452,19,FALSE)),"",VLOOKUP(AB34,'施設調書(公園施設・ﾒｰｶｰ名) 入力用'!$B$8:$AN$452,19,FALSE)&amp;"")</f>
        <v/>
      </c>
      <c r="AR34" s="713"/>
      <c r="AS34" s="714"/>
      <c r="AT34" s="718" t="str">
        <f>IF(ISERROR(VLOOKUP(AB34,'施設調書(公園施設・ﾒｰｶｰ名) 入力用'!$B$8:$AN$452,20,FALSE)),"",(VLOOKUP(AB34,'施設調書(公園施設・ﾒｰｶｰ名) 入力用'!$B$8:$AN$452,20,FALSE))&amp;"")</f>
        <v/>
      </c>
      <c r="AU34" s="719"/>
      <c r="AV34" s="719"/>
      <c r="AW34" s="719"/>
      <c r="AX34" s="719"/>
      <c r="AY34" s="720"/>
      <c r="AZ34" s="24"/>
      <c r="BA34" s="224" t="str">
        <f>IF(ISERROR(VLOOKUP(BB34,'施設調書(公園施設・ﾒｰｶｰ名) 入力用'!$B$8:$AN$452,6,FALSE)),"",(VLOOKUP(BB34,'施設調書(公園施設・ﾒｰｶｰ名) 入力用'!$B$8:$AN$452,4,FALSE)))</f>
        <v/>
      </c>
      <c r="BB34" s="229">
        <v>132</v>
      </c>
      <c r="BC34" s="721" t="str">
        <f>IF(ISERROR(VLOOKUP(BB34,'施設調書(公園施設・ﾒｰｶｰ名) 入力用'!$B$8:$AN$452,10,FALSE)),"",(VLOOKUP(BB34,'施設調書(公園施設・ﾒｰｶｰ名) 入力用'!$B$8:$AN$452,10,FALSE)))</f>
        <v/>
      </c>
      <c r="BD34" s="722"/>
      <c r="BE34" s="722"/>
      <c r="BF34" s="722"/>
      <c r="BG34" s="722"/>
      <c r="BH34" s="723"/>
      <c r="BI34" s="709" t="str">
        <f>IF(ISERROR(VLOOKUP(BB34,'施設調書(公園施設・ﾒｰｶｰ名) 入力用'!$B$8:$AN$452,14,FALSE)),"",VLOOKUP(BB34,'施設調書(公園施設・ﾒｰｶｰ名) 入力用'!$B$8:$AN$452,14,FALSE)&amp;"")</f>
        <v/>
      </c>
      <c r="BJ34" s="710"/>
      <c r="BK34" s="710"/>
      <c r="BL34" s="710"/>
      <c r="BM34" s="710"/>
      <c r="BN34" s="711"/>
      <c r="BO34" s="709" t="str">
        <f>IF(ISERROR(VLOOKUP(BB34,'施設調書(公園施設・ﾒｰｶｰ名) 入力用'!$B$8:$AN$452,18,FALSE)),"",VLOOKUP(BB34,'施設調書(公園施設・ﾒｰｶｰ名) 入力用'!$B$8:$AN$452,18,FALSE)&amp;"")</f>
        <v/>
      </c>
      <c r="BP34" s="711"/>
      <c r="BQ34" s="712" t="str">
        <f>IF(ISERROR(VLOOKUP(BB34,'施設調書(公園施設・ﾒｰｶｰ名) 入力用'!$B$8:$AN$452,19,FALSE)),"",VLOOKUP(BB34,'施設調書(公園施設・ﾒｰｶｰ名) 入力用'!$B$8:$AN$452,19,FALSE)&amp;"")</f>
        <v/>
      </c>
      <c r="BR34" s="713"/>
      <c r="BS34" s="714"/>
      <c r="BT34" s="718" t="str">
        <f>IF(ISERROR(VLOOKUP(BB34,'施設調書(公園施設・ﾒｰｶｰ名) 入力用'!$B$8:$AN$452,20,FALSE)),"",(VLOOKUP(BB34,'施設調書(公園施設・ﾒｰｶｰ名) 入力用'!$B$8:$AN$452,20,FALSE))&amp;"")</f>
        <v/>
      </c>
      <c r="BU34" s="719"/>
      <c r="BV34" s="719"/>
      <c r="BW34" s="719"/>
      <c r="BX34" s="719"/>
      <c r="BY34" s="720"/>
    </row>
    <row r="35" spans="1:77" ht="15" customHeight="1" x14ac:dyDescent="0.15">
      <c r="A35" s="228" t="str">
        <f>IF(ISERROR(VLOOKUP(B35,'施設調書(公園施設・ﾒｰｶｰ名) 入力用'!$B$8:$AN$452,6,FALSE)),"",(VLOOKUP(B35,'施設調書(公園施設・ﾒｰｶｰ名) 入力用'!$B$8:$AN$452,4,FALSE)))</f>
        <v/>
      </c>
      <c r="B35" s="229">
        <v>33</v>
      </c>
      <c r="C35" s="706" t="str">
        <f>IF(ISERROR(VLOOKUP(B35,'施設調書(公園施設・ﾒｰｶｰ名) 入力用'!$B$8:$AN$452,10,FALSE)),"",(VLOOKUP(B35,'施設調書(公園施設・ﾒｰｶｰ名) 入力用'!$B$8:$AN$452,10,FALSE)))</f>
        <v/>
      </c>
      <c r="D35" s="707"/>
      <c r="E35" s="707"/>
      <c r="F35" s="707"/>
      <c r="G35" s="707"/>
      <c r="H35" s="708"/>
      <c r="I35" s="709" t="str">
        <f>IF(ISERROR(VLOOKUP(B35,'施設調書(公園施設・ﾒｰｶｰ名) 入力用'!$B$8:$AN$452,14,FALSE)),"",VLOOKUP(B35,'施設調書(公園施設・ﾒｰｶｰ名) 入力用'!$B$8:$AN$452,14,FALSE)&amp;"")</f>
        <v/>
      </c>
      <c r="J35" s="710"/>
      <c r="K35" s="710"/>
      <c r="L35" s="710"/>
      <c r="M35" s="710"/>
      <c r="N35" s="711"/>
      <c r="O35" s="709" t="str">
        <f>IF(ISERROR(VLOOKUP(B35,'施設調書(公園施設・ﾒｰｶｰ名) 入力用'!$B$8:$AN$452,18,FALSE)),"",VLOOKUP(B35,'施設調書(公園施設・ﾒｰｶｰ名) 入力用'!$B$8:$AN$452,18,FALSE)&amp;"")</f>
        <v/>
      </c>
      <c r="P35" s="711"/>
      <c r="Q35" s="712" t="str">
        <f>IF(ISERROR(VLOOKUP(B35,'施設調書(公園施設・ﾒｰｶｰ名) 入力用'!$B$8:$AN$452,19,FALSE)),"",VLOOKUP(B35,'施設調書(公園施設・ﾒｰｶｰ名) 入力用'!$B$8:$AN$452,19,FALSE)&amp;"")</f>
        <v/>
      </c>
      <c r="R35" s="713"/>
      <c r="S35" s="714"/>
      <c r="T35" s="715" t="str">
        <f>IF(ISERROR(VLOOKUP(B35,'施設調書(公園施設・ﾒｰｶｰ名) 入力用'!$B$8:$AN$452,20,FALSE)),"",(VLOOKUP(B35,'施設調書(公園施設・ﾒｰｶｰ名) 入力用'!$B$8:$AN$452,20,FALSE))&amp;"")</f>
        <v/>
      </c>
      <c r="U35" s="716"/>
      <c r="V35" s="716"/>
      <c r="W35" s="716"/>
      <c r="X35" s="716"/>
      <c r="Y35" s="717"/>
      <c r="Z35" s="222"/>
      <c r="AA35" s="224" t="str">
        <f>IF(ISERROR(VLOOKUP(AB35,'施設調書(公園施設・ﾒｰｶｰ名) 入力用'!$B$8:$AN$452,6,FALSE)),"",(VLOOKUP(AB35,'施設調書(公園施設・ﾒｰｶｰ名) 入力用'!$B$8:$AN$452,4,FALSE)))</f>
        <v/>
      </c>
      <c r="AB35" s="229">
        <v>83</v>
      </c>
      <c r="AC35" s="721" t="str">
        <f>IF(ISERROR(VLOOKUP(AB35,'施設調書(公園施設・ﾒｰｶｰ名) 入力用'!$B$53:$AN$452,10,FALSE)),"",(VLOOKUP(AB35,'施設調書(公園施設・ﾒｰｶｰ名) 入力用'!$B$53:$AN$452,10,FALSE)))</f>
        <v/>
      </c>
      <c r="AD35" s="722"/>
      <c r="AE35" s="722"/>
      <c r="AF35" s="722"/>
      <c r="AG35" s="722"/>
      <c r="AH35" s="723"/>
      <c r="AI35" s="709" t="str">
        <f>IF(ISERROR(VLOOKUP(AB35,'施設調書(公園施設・ﾒｰｶｰ名) 入力用'!$B$53:$AN$452,14,FALSE)),"",VLOOKUP(AB35,'施設調書(公園施設・ﾒｰｶｰ名) 入力用'!$B$53:$AN$452,14,FALSE)&amp;"")</f>
        <v/>
      </c>
      <c r="AJ35" s="710"/>
      <c r="AK35" s="710"/>
      <c r="AL35" s="710"/>
      <c r="AM35" s="710"/>
      <c r="AN35" s="711"/>
      <c r="AO35" s="709" t="str">
        <f>IF(ISERROR(VLOOKUP(AB35,'施設調書(公園施設・ﾒｰｶｰ名) 入力用'!$B$8:$AN$452,18,FALSE)),"",VLOOKUP(AB35,'施設調書(公園施設・ﾒｰｶｰ名) 入力用'!$B$8:$AN$452,18,FALSE)&amp;"")</f>
        <v/>
      </c>
      <c r="AP35" s="711"/>
      <c r="AQ35" s="712" t="str">
        <f>IF(ISERROR(VLOOKUP(AB35,'施設調書(公園施設・ﾒｰｶｰ名) 入力用'!$B$8:$AN$452,19,FALSE)),"",VLOOKUP(AB35,'施設調書(公園施設・ﾒｰｶｰ名) 入力用'!$B$8:$AN$452,19,FALSE)&amp;"")</f>
        <v/>
      </c>
      <c r="AR35" s="713"/>
      <c r="AS35" s="714"/>
      <c r="AT35" s="718" t="str">
        <f>IF(ISERROR(VLOOKUP(AB35,'施設調書(公園施設・ﾒｰｶｰ名) 入力用'!$B$8:$AN$452,20,FALSE)),"",(VLOOKUP(AB35,'施設調書(公園施設・ﾒｰｶｰ名) 入力用'!$B$8:$AN$452,20,FALSE))&amp;"")</f>
        <v/>
      </c>
      <c r="AU35" s="719"/>
      <c r="AV35" s="719"/>
      <c r="AW35" s="719"/>
      <c r="AX35" s="719"/>
      <c r="AY35" s="720"/>
      <c r="AZ35" s="24"/>
      <c r="BA35" s="224" t="str">
        <f>IF(ISERROR(VLOOKUP(BB35,'施設調書(公園施設・ﾒｰｶｰ名) 入力用'!$B$8:$AN$452,6,FALSE)),"",(VLOOKUP(BB35,'施設調書(公園施設・ﾒｰｶｰ名) 入力用'!$B$8:$AN$452,4,FALSE)))</f>
        <v/>
      </c>
      <c r="BB35" s="229">
        <v>133</v>
      </c>
      <c r="BC35" s="721" t="str">
        <f>IF(ISERROR(VLOOKUP(BB35,'施設調書(公園施設・ﾒｰｶｰ名) 入力用'!$B$8:$AN$452,10,FALSE)),"",(VLOOKUP(BB35,'施設調書(公園施設・ﾒｰｶｰ名) 入力用'!$B$8:$AN$452,10,FALSE)))</f>
        <v/>
      </c>
      <c r="BD35" s="722"/>
      <c r="BE35" s="722"/>
      <c r="BF35" s="722"/>
      <c r="BG35" s="722"/>
      <c r="BH35" s="723"/>
      <c r="BI35" s="709" t="str">
        <f>IF(ISERROR(VLOOKUP(BB35,'施設調書(公園施設・ﾒｰｶｰ名) 入力用'!$B$8:$AN$452,14,FALSE)),"",VLOOKUP(BB35,'施設調書(公園施設・ﾒｰｶｰ名) 入力用'!$B$8:$AN$452,14,FALSE)&amp;"")</f>
        <v/>
      </c>
      <c r="BJ35" s="710"/>
      <c r="BK35" s="710"/>
      <c r="BL35" s="710"/>
      <c r="BM35" s="710"/>
      <c r="BN35" s="711"/>
      <c r="BO35" s="709" t="str">
        <f>IF(ISERROR(VLOOKUP(BB35,'施設調書(公園施設・ﾒｰｶｰ名) 入力用'!$B$8:$AN$452,18,FALSE)),"",VLOOKUP(BB35,'施設調書(公園施設・ﾒｰｶｰ名) 入力用'!$B$8:$AN$452,18,FALSE)&amp;"")</f>
        <v/>
      </c>
      <c r="BP35" s="711"/>
      <c r="BQ35" s="712" t="str">
        <f>IF(ISERROR(VLOOKUP(BB35,'施設調書(公園施設・ﾒｰｶｰ名) 入力用'!$B$8:$AN$452,19,FALSE)),"",VLOOKUP(BB35,'施設調書(公園施設・ﾒｰｶｰ名) 入力用'!$B$8:$AN$452,19,FALSE)&amp;"")</f>
        <v/>
      </c>
      <c r="BR35" s="713"/>
      <c r="BS35" s="714"/>
      <c r="BT35" s="718" t="str">
        <f>IF(ISERROR(VLOOKUP(BB35,'施設調書(公園施設・ﾒｰｶｰ名) 入力用'!$B$8:$AN$452,20,FALSE)),"",(VLOOKUP(BB35,'施設調書(公園施設・ﾒｰｶｰ名) 入力用'!$B$8:$AN$452,20,FALSE))&amp;"")</f>
        <v/>
      </c>
      <c r="BU35" s="719"/>
      <c r="BV35" s="719"/>
      <c r="BW35" s="719"/>
      <c r="BX35" s="719"/>
      <c r="BY35" s="720"/>
    </row>
    <row r="36" spans="1:77" ht="15" customHeight="1" x14ac:dyDescent="0.15">
      <c r="A36" s="228" t="str">
        <f>IF(ISERROR(VLOOKUP(B36,'施設調書(公園施設・ﾒｰｶｰ名) 入力用'!$B$8:$AN$452,6,FALSE)),"",(VLOOKUP(B36,'施設調書(公園施設・ﾒｰｶｰ名) 入力用'!$B$8:$AN$452,4,FALSE)))</f>
        <v/>
      </c>
      <c r="B36" s="229">
        <v>34</v>
      </c>
      <c r="C36" s="706" t="str">
        <f>IF(ISERROR(VLOOKUP(B36,'施設調書(公園施設・ﾒｰｶｰ名) 入力用'!$B$8:$AN$452,10,FALSE)),"",(VLOOKUP(B36,'施設調書(公園施設・ﾒｰｶｰ名) 入力用'!$B$8:$AN$452,10,FALSE)))</f>
        <v/>
      </c>
      <c r="D36" s="707"/>
      <c r="E36" s="707"/>
      <c r="F36" s="707"/>
      <c r="G36" s="707"/>
      <c r="H36" s="708"/>
      <c r="I36" s="709" t="str">
        <f>IF(ISERROR(VLOOKUP(B36,'施設調書(公園施設・ﾒｰｶｰ名) 入力用'!$B$8:$AN$452,14,FALSE)),"",VLOOKUP(B36,'施設調書(公園施設・ﾒｰｶｰ名) 入力用'!$B$8:$AN$452,14,FALSE)&amp;"")</f>
        <v/>
      </c>
      <c r="J36" s="710"/>
      <c r="K36" s="710"/>
      <c r="L36" s="710"/>
      <c r="M36" s="710"/>
      <c r="N36" s="711"/>
      <c r="O36" s="709" t="str">
        <f>IF(ISERROR(VLOOKUP(B36,'施設調書(公園施設・ﾒｰｶｰ名) 入力用'!$B$8:$AN$452,18,FALSE)),"",VLOOKUP(B36,'施設調書(公園施設・ﾒｰｶｰ名) 入力用'!$B$8:$AN$452,18,FALSE)&amp;"")</f>
        <v/>
      </c>
      <c r="P36" s="711"/>
      <c r="Q36" s="712" t="str">
        <f>IF(ISERROR(VLOOKUP(B36,'施設調書(公園施設・ﾒｰｶｰ名) 入力用'!$B$8:$AN$452,19,FALSE)),"",VLOOKUP(B36,'施設調書(公園施設・ﾒｰｶｰ名) 入力用'!$B$8:$AN$452,19,FALSE)&amp;"")</f>
        <v/>
      </c>
      <c r="R36" s="713"/>
      <c r="S36" s="714"/>
      <c r="T36" s="715" t="str">
        <f>IF(ISERROR(VLOOKUP(B36,'施設調書(公園施設・ﾒｰｶｰ名) 入力用'!$B$8:$AN$452,20,FALSE)),"",(VLOOKUP(B36,'施設調書(公園施設・ﾒｰｶｰ名) 入力用'!$B$8:$AN$452,20,FALSE))&amp;"")</f>
        <v/>
      </c>
      <c r="U36" s="716"/>
      <c r="V36" s="716"/>
      <c r="W36" s="716"/>
      <c r="X36" s="716"/>
      <c r="Y36" s="717"/>
      <c r="Z36" s="222"/>
      <c r="AA36" s="224" t="str">
        <f>IF(ISERROR(VLOOKUP(AB36,'施設調書(公園施設・ﾒｰｶｰ名) 入力用'!$B$8:$AN$452,6,FALSE)),"",(VLOOKUP(AB36,'施設調書(公園施設・ﾒｰｶｰ名) 入力用'!$B$8:$AN$452,4,FALSE)))</f>
        <v/>
      </c>
      <c r="AB36" s="229">
        <v>84</v>
      </c>
      <c r="AC36" s="721" t="str">
        <f>IF(ISERROR(VLOOKUP(AB36,'施設調書(公園施設・ﾒｰｶｰ名) 入力用'!$B$53:$AN$452,10,FALSE)),"",(VLOOKUP(AB36,'施設調書(公園施設・ﾒｰｶｰ名) 入力用'!$B$53:$AN$452,10,FALSE)))</f>
        <v/>
      </c>
      <c r="AD36" s="722"/>
      <c r="AE36" s="722"/>
      <c r="AF36" s="722"/>
      <c r="AG36" s="722"/>
      <c r="AH36" s="723"/>
      <c r="AI36" s="709" t="str">
        <f>IF(ISERROR(VLOOKUP(AB36,'施設調書(公園施設・ﾒｰｶｰ名) 入力用'!$B$53:$AN$452,14,FALSE)),"",VLOOKUP(AB36,'施設調書(公園施設・ﾒｰｶｰ名) 入力用'!$B$53:$AN$452,14,FALSE)&amp;"")</f>
        <v/>
      </c>
      <c r="AJ36" s="710"/>
      <c r="AK36" s="710"/>
      <c r="AL36" s="710"/>
      <c r="AM36" s="710"/>
      <c r="AN36" s="711"/>
      <c r="AO36" s="709" t="str">
        <f>IF(ISERROR(VLOOKUP(AB36,'施設調書(公園施設・ﾒｰｶｰ名) 入力用'!$B$8:$AN$452,18,FALSE)),"",VLOOKUP(AB36,'施設調書(公園施設・ﾒｰｶｰ名) 入力用'!$B$8:$AN$452,18,FALSE)&amp;"")</f>
        <v/>
      </c>
      <c r="AP36" s="711"/>
      <c r="AQ36" s="712" t="str">
        <f>IF(ISERROR(VLOOKUP(AB36,'施設調書(公園施設・ﾒｰｶｰ名) 入力用'!$B$8:$AN$452,19,FALSE)),"",VLOOKUP(AB36,'施設調書(公園施設・ﾒｰｶｰ名) 入力用'!$B$8:$AN$452,19,FALSE)&amp;"")</f>
        <v/>
      </c>
      <c r="AR36" s="713"/>
      <c r="AS36" s="714"/>
      <c r="AT36" s="718" t="str">
        <f>IF(ISERROR(VLOOKUP(AB36,'施設調書(公園施設・ﾒｰｶｰ名) 入力用'!$B$8:$AN$452,20,FALSE)),"",(VLOOKUP(AB36,'施設調書(公園施設・ﾒｰｶｰ名) 入力用'!$B$8:$AN$452,20,FALSE))&amp;"")</f>
        <v/>
      </c>
      <c r="AU36" s="719"/>
      <c r="AV36" s="719"/>
      <c r="AW36" s="719"/>
      <c r="AX36" s="719"/>
      <c r="AY36" s="720"/>
      <c r="AZ36" s="24"/>
      <c r="BA36" s="224" t="str">
        <f>IF(ISERROR(VLOOKUP(BB36,'施設調書(公園施設・ﾒｰｶｰ名) 入力用'!$B$8:$AN$452,6,FALSE)),"",(VLOOKUP(BB36,'施設調書(公園施設・ﾒｰｶｰ名) 入力用'!$B$8:$AN$452,4,FALSE)))</f>
        <v/>
      </c>
      <c r="BB36" s="229">
        <v>134</v>
      </c>
      <c r="BC36" s="721" t="str">
        <f>IF(ISERROR(VLOOKUP(BB36,'施設調書(公園施設・ﾒｰｶｰ名) 入力用'!$B$8:$AN$452,10,FALSE)),"",(VLOOKUP(BB36,'施設調書(公園施設・ﾒｰｶｰ名) 入力用'!$B$8:$AN$452,10,FALSE)))</f>
        <v/>
      </c>
      <c r="BD36" s="722"/>
      <c r="BE36" s="722"/>
      <c r="BF36" s="722"/>
      <c r="BG36" s="722"/>
      <c r="BH36" s="723"/>
      <c r="BI36" s="709" t="str">
        <f>IF(ISERROR(VLOOKUP(BB36,'施設調書(公園施設・ﾒｰｶｰ名) 入力用'!$B$8:$AN$452,14,FALSE)),"",VLOOKUP(BB36,'施設調書(公園施設・ﾒｰｶｰ名) 入力用'!$B$8:$AN$452,14,FALSE)&amp;"")</f>
        <v/>
      </c>
      <c r="BJ36" s="710"/>
      <c r="BK36" s="710"/>
      <c r="BL36" s="710"/>
      <c r="BM36" s="710"/>
      <c r="BN36" s="711"/>
      <c r="BO36" s="709" t="str">
        <f>IF(ISERROR(VLOOKUP(BB36,'施設調書(公園施設・ﾒｰｶｰ名) 入力用'!$B$8:$AN$452,18,FALSE)),"",VLOOKUP(BB36,'施設調書(公園施設・ﾒｰｶｰ名) 入力用'!$B$8:$AN$452,18,FALSE)&amp;"")</f>
        <v/>
      </c>
      <c r="BP36" s="711"/>
      <c r="BQ36" s="712" t="str">
        <f>IF(ISERROR(VLOOKUP(BB36,'施設調書(公園施設・ﾒｰｶｰ名) 入力用'!$B$8:$AN$452,19,FALSE)),"",VLOOKUP(BB36,'施設調書(公園施設・ﾒｰｶｰ名) 入力用'!$B$8:$AN$452,19,FALSE)&amp;"")</f>
        <v/>
      </c>
      <c r="BR36" s="713"/>
      <c r="BS36" s="714"/>
      <c r="BT36" s="718" t="str">
        <f>IF(ISERROR(VLOOKUP(BB36,'施設調書(公園施設・ﾒｰｶｰ名) 入力用'!$B$8:$AN$452,20,FALSE)),"",(VLOOKUP(BB36,'施設調書(公園施設・ﾒｰｶｰ名) 入力用'!$B$8:$AN$452,20,FALSE))&amp;"")</f>
        <v/>
      </c>
      <c r="BU36" s="719"/>
      <c r="BV36" s="719"/>
      <c r="BW36" s="719"/>
      <c r="BX36" s="719"/>
      <c r="BY36" s="720"/>
    </row>
    <row r="37" spans="1:77" ht="15" customHeight="1" x14ac:dyDescent="0.15">
      <c r="A37" s="228" t="str">
        <f>IF(ISERROR(VLOOKUP(B37,'施設調書(公園施設・ﾒｰｶｰ名) 入力用'!$B$8:$AN$452,6,FALSE)),"",(VLOOKUP(B37,'施設調書(公園施設・ﾒｰｶｰ名) 入力用'!$B$8:$AN$452,4,FALSE)))</f>
        <v/>
      </c>
      <c r="B37" s="229">
        <v>35</v>
      </c>
      <c r="C37" s="706" t="str">
        <f>IF(ISERROR(VLOOKUP(B37,'施設調書(公園施設・ﾒｰｶｰ名) 入力用'!$B$8:$AN$452,10,FALSE)),"",(VLOOKUP(B37,'施設調書(公園施設・ﾒｰｶｰ名) 入力用'!$B$8:$AN$452,10,FALSE)))</f>
        <v/>
      </c>
      <c r="D37" s="707"/>
      <c r="E37" s="707"/>
      <c r="F37" s="707"/>
      <c r="G37" s="707"/>
      <c r="H37" s="708"/>
      <c r="I37" s="709" t="str">
        <f>IF(ISERROR(VLOOKUP(B37,'施設調書(公園施設・ﾒｰｶｰ名) 入力用'!$B$8:$AN$452,14,FALSE)),"",VLOOKUP(B37,'施設調書(公園施設・ﾒｰｶｰ名) 入力用'!$B$8:$AN$452,14,FALSE)&amp;"")</f>
        <v/>
      </c>
      <c r="J37" s="710"/>
      <c r="K37" s="710"/>
      <c r="L37" s="710"/>
      <c r="M37" s="710"/>
      <c r="N37" s="711"/>
      <c r="O37" s="709" t="str">
        <f>IF(ISERROR(VLOOKUP(B37,'施設調書(公園施設・ﾒｰｶｰ名) 入力用'!$B$8:$AN$452,18,FALSE)),"",VLOOKUP(B37,'施設調書(公園施設・ﾒｰｶｰ名) 入力用'!$B$8:$AN$452,18,FALSE)&amp;"")</f>
        <v/>
      </c>
      <c r="P37" s="711"/>
      <c r="Q37" s="712" t="str">
        <f>IF(ISERROR(VLOOKUP(B37,'施設調書(公園施設・ﾒｰｶｰ名) 入力用'!$B$8:$AN$452,19,FALSE)),"",VLOOKUP(B37,'施設調書(公園施設・ﾒｰｶｰ名) 入力用'!$B$8:$AN$452,19,FALSE)&amp;"")</f>
        <v/>
      </c>
      <c r="R37" s="713"/>
      <c r="S37" s="714"/>
      <c r="T37" s="715" t="str">
        <f>IF(ISERROR(VLOOKUP(B37,'施設調書(公園施設・ﾒｰｶｰ名) 入力用'!$B$8:$AN$452,20,FALSE)),"",(VLOOKUP(B37,'施設調書(公園施設・ﾒｰｶｰ名) 入力用'!$B$8:$AN$452,20,FALSE))&amp;"")</f>
        <v/>
      </c>
      <c r="U37" s="716"/>
      <c r="V37" s="716"/>
      <c r="W37" s="716"/>
      <c r="X37" s="716"/>
      <c r="Y37" s="717"/>
      <c r="Z37" s="222"/>
      <c r="AA37" s="224" t="str">
        <f>IF(ISERROR(VLOOKUP(AB37,'施設調書(公園施設・ﾒｰｶｰ名) 入力用'!$B$8:$AN$452,6,FALSE)),"",(VLOOKUP(AB37,'施設調書(公園施設・ﾒｰｶｰ名) 入力用'!$B$8:$AN$452,4,FALSE)))</f>
        <v/>
      </c>
      <c r="AB37" s="229">
        <v>85</v>
      </c>
      <c r="AC37" s="721" t="str">
        <f>IF(ISERROR(VLOOKUP(AB37,'施設調書(公園施設・ﾒｰｶｰ名) 入力用'!$B$53:$AN$452,10,FALSE)),"",(VLOOKUP(AB37,'施設調書(公園施設・ﾒｰｶｰ名) 入力用'!$B$53:$AN$452,10,FALSE)))</f>
        <v/>
      </c>
      <c r="AD37" s="722"/>
      <c r="AE37" s="722"/>
      <c r="AF37" s="722"/>
      <c r="AG37" s="722"/>
      <c r="AH37" s="723"/>
      <c r="AI37" s="709" t="str">
        <f>IF(ISERROR(VLOOKUP(AB37,'施設調書(公園施設・ﾒｰｶｰ名) 入力用'!$B$53:$AN$452,14,FALSE)),"",VLOOKUP(AB37,'施設調書(公園施設・ﾒｰｶｰ名) 入力用'!$B$53:$AN$452,14,FALSE)&amp;"")</f>
        <v/>
      </c>
      <c r="AJ37" s="710"/>
      <c r="AK37" s="710"/>
      <c r="AL37" s="710"/>
      <c r="AM37" s="710"/>
      <c r="AN37" s="711"/>
      <c r="AO37" s="709" t="str">
        <f>IF(ISERROR(VLOOKUP(AB37,'施設調書(公園施設・ﾒｰｶｰ名) 入力用'!$B$8:$AN$452,18,FALSE)),"",VLOOKUP(AB37,'施設調書(公園施設・ﾒｰｶｰ名) 入力用'!$B$8:$AN$452,18,FALSE)&amp;"")</f>
        <v/>
      </c>
      <c r="AP37" s="711"/>
      <c r="AQ37" s="712" t="str">
        <f>IF(ISERROR(VLOOKUP(AB37,'施設調書(公園施設・ﾒｰｶｰ名) 入力用'!$B$8:$AN$452,19,FALSE)),"",VLOOKUP(AB37,'施設調書(公園施設・ﾒｰｶｰ名) 入力用'!$B$8:$AN$452,19,FALSE)&amp;"")</f>
        <v/>
      </c>
      <c r="AR37" s="713"/>
      <c r="AS37" s="714"/>
      <c r="AT37" s="718" t="str">
        <f>IF(ISERROR(VLOOKUP(AB37,'施設調書(公園施設・ﾒｰｶｰ名) 入力用'!$B$8:$AN$452,20,FALSE)),"",(VLOOKUP(AB37,'施設調書(公園施設・ﾒｰｶｰ名) 入力用'!$B$8:$AN$452,20,FALSE))&amp;"")</f>
        <v/>
      </c>
      <c r="AU37" s="719"/>
      <c r="AV37" s="719"/>
      <c r="AW37" s="719"/>
      <c r="AX37" s="719"/>
      <c r="AY37" s="720"/>
      <c r="AZ37" s="24"/>
      <c r="BA37" s="224" t="str">
        <f>IF(ISERROR(VLOOKUP(BB37,'施設調書(公園施設・ﾒｰｶｰ名) 入力用'!$B$8:$AN$452,6,FALSE)),"",(VLOOKUP(BB37,'施設調書(公園施設・ﾒｰｶｰ名) 入力用'!$B$8:$AN$452,4,FALSE)))</f>
        <v/>
      </c>
      <c r="BB37" s="229">
        <v>135</v>
      </c>
      <c r="BC37" s="721" t="str">
        <f>IF(ISERROR(VLOOKUP(BB37,'施設調書(公園施設・ﾒｰｶｰ名) 入力用'!$B$8:$AN$452,10,FALSE)),"",(VLOOKUP(BB37,'施設調書(公園施設・ﾒｰｶｰ名) 入力用'!$B$8:$AN$452,10,FALSE)))</f>
        <v/>
      </c>
      <c r="BD37" s="722"/>
      <c r="BE37" s="722"/>
      <c r="BF37" s="722"/>
      <c r="BG37" s="722"/>
      <c r="BH37" s="723"/>
      <c r="BI37" s="709" t="str">
        <f>IF(ISERROR(VLOOKUP(BB37,'施設調書(公園施設・ﾒｰｶｰ名) 入力用'!$B$8:$AN$452,14,FALSE)),"",VLOOKUP(BB37,'施設調書(公園施設・ﾒｰｶｰ名) 入力用'!$B$8:$AN$452,14,FALSE)&amp;"")</f>
        <v/>
      </c>
      <c r="BJ37" s="710"/>
      <c r="BK37" s="710"/>
      <c r="BL37" s="710"/>
      <c r="BM37" s="710"/>
      <c r="BN37" s="711"/>
      <c r="BO37" s="709" t="str">
        <f>IF(ISERROR(VLOOKUP(BB37,'施設調書(公園施設・ﾒｰｶｰ名) 入力用'!$B$8:$AN$452,18,FALSE)),"",VLOOKUP(BB37,'施設調書(公園施設・ﾒｰｶｰ名) 入力用'!$B$8:$AN$452,18,FALSE)&amp;"")</f>
        <v/>
      </c>
      <c r="BP37" s="711"/>
      <c r="BQ37" s="712" t="str">
        <f>IF(ISERROR(VLOOKUP(BB37,'施設調書(公園施設・ﾒｰｶｰ名) 入力用'!$B$8:$AN$452,19,FALSE)),"",VLOOKUP(BB37,'施設調書(公園施設・ﾒｰｶｰ名) 入力用'!$B$8:$AN$452,19,FALSE)&amp;"")</f>
        <v/>
      </c>
      <c r="BR37" s="713"/>
      <c r="BS37" s="714"/>
      <c r="BT37" s="718" t="str">
        <f>IF(ISERROR(VLOOKUP(BB37,'施設調書(公園施設・ﾒｰｶｰ名) 入力用'!$B$8:$AN$452,20,FALSE)),"",(VLOOKUP(BB37,'施設調書(公園施設・ﾒｰｶｰ名) 入力用'!$B$8:$AN$452,20,FALSE))&amp;"")</f>
        <v/>
      </c>
      <c r="BU37" s="719"/>
      <c r="BV37" s="719"/>
      <c r="BW37" s="719"/>
      <c r="BX37" s="719"/>
      <c r="BY37" s="720"/>
    </row>
    <row r="38" spans="1:77" ht="15" customHeight="1" x14ac:dyDescent="0.15">
      <c r="A38" s="228" t="str">
        <f>IF(ISERROR(VLOOKUP(B38,'施設調書(公園施設・ﾒｰｶｰ名) 入力用'!$B$8:$AN$452,6,FALSE)),"",(VLOOKUP(B38,'施設調書(公園施設・ﾒｰｶｰ名) 入力用'!$B$8:$AN$452,4,FALSE)))</f>
        <v/>
      </c>
      <c r="B38" s="229">
        <v>36</v>
      </c>
      <c r="C38" s="706" t="str">
        <f>IF(ISERROR(VLOOKUP(B38,'施設調書(公園施設・ﾒｰｶｰ名) 入力用'!$B$8:$AN$452,10,FALSE)),"",(VLOOKUP(B38,'施設調書(公園施設・ﾒｰｶｰ名) 入力用'!$B$8:$AN$452,10,FALSE)))</f>
        <v/>
      </c>
      <c r="D38" s="707"/>
      <c r="E38" s="707"/>
      <c r="F38" s="707"/>
      <c r="G38" s="707"/>
      <c r="H38" s="708"/>
      <c r="I38" s="709" t="str">
        <f>IF(ISERROR(VLOOKUP(B38,'施設調書(公園施設・ﾒｰｶｰ名) 入力用'!$B$8:$AN$452,14,FALSE)),"",VLOOKUP(B38,'施設調書(公園施設・ﾒｰｶｰ名) 入力用'!$B$8:$AN$452,14,FALSE)&amp;"")</f>
        <v/>
      </c>
      <c r="J38" s="710"/>
      <c r="K38" s="710"/>
      <c r="L38" s="710"/>
      <c r="M38" s="710"/>
      <c r="N38" s="711"/>
      <c r="O38" s="709" t="str">
        <f>IF(ISERROR(VLOOKUP(B38,'施設調書(公園施設・ﾒｰｶｰ名) 入力用'!$B$8:$AN$452,18,FALSE)),"",VLOOKUP(B38,'施設調書(公園施設・ﾒｰｶｰ名) 入力用'!$B$8:$AN$452,18,FALSE)&amp;"")</f>
        <v/>
      </c>
      <c r="P38" s="711"/>
      <c r="Q38" s="712" t="str">
        <f>IF(ISERROR(VLOOKUP(B38,'施設調書(公園施設・ﾒｰｶｰ名) 入力用'!$B$8:$AN$452,19,FALSE)),"",VLOOKUP(B38,'施設調書(公園施設・ﾒｰｶｰ名) 入力用'!$B$8:$AN$452,19,FALSE)&amp;"")</f>
        <v/>
      </c>
      <c r="R38" s="713"/>
      <c r="S38" s="714"/>
      <c r="T38" s="715" t="str">
        <f>IF(ISERROR(VLOOKUP(B38,'施設調書(公園施設・ﾒｰｶｰ名) 入力用'!$B$8:$AN$452,20,FALSE)),"",(VLOOKUP(B38,'施設調書(公園施設・ﾒｰｶｰ名) 入力用'!$B$8:$AN$452,20,FALSE))&amp;"")</f>
        <v/>
      </c>
      <c r="U38" s="716"/>
      <c r="V38" s="716"/>
      <c r="W38" s="716"/>
      <c r="X38" s="716"/>
      <c r="Y38" s="717"/>
      <c r="Z38" s="222"/>
      <c r="AA38" s="224" t="str">
        <f>IF(ISERROR(VLOOKUP(AB38,'施設調書(公園施設・ﾒｰｶｰ名) 入力用'!$B$8:$AN$452,6,FALSE)),"",(VLOOKUP(AB38,'施設調書(公園施設・ﾒｰｶｰ名) 入力用'!$B$8:$AN$452,4,FALSE)))</f>
        <v/>
      </c>
      <c r="AB38" s="229">
        <v>86</v>
      </c>
      <c r="AC38" s="721" t="str">
        <f>IF(ISERROR(VLOOKUP(AB38,'施設調書(公園施設・ﾒｰｶｰ名) 入力用'!$B$53:$AN$452,10,FALSE)),"",(VLOOKUP(AB38,'施設調書(公園施設・ﾒｰｶｰ名) 入力用'!$B$53:$AN$452,10,FALSE)))</f>
        <v/>
      </c>
      <c r="AD38" s="722"/>
      <c r="AE38" s="722"/>
      <c r="AF38" s="722"/>
      <c r="AG38" s="722"/>
      <c r="AH38" s="723"/>
      <c r="AI38" s="709" t="str">
        <f>IF(ISERROR(VLOOKUP(AB38,'施設調書(公園施設・ﾒｰｶｰ名) 入力用'!$B$53:$AN$452,14,FALSE)),"",VLOOKUP(AB38,'施設調書(公園施設・ﾒｰｶｰ名) 入力用'!$B$53:$AN$452,14,FALSE)&amp;"")</f>
        <v/>
      </c>
      <c r="AJ38" s="710"/>
      <c r="AK38" s="710"/>
      <c r="AL38" s="710"/>
      <c r="AM38" s="710"/>
      <c r="AN38" s="711"/>
      <c r="AO38" s="709" t="str">
        <f>IF(ISERROR(VLOOKUP(AB38,'施設調書(公園施設・ﾒｰｶｰ名) 入力用'!$B$8:$AN$452,18,FALSE)),"",VLOOKUP(AB38,'施設調書(公園施設・ﾒｰｶｰ名) 入力用'!$B$8:$AN$452,18,FALSE)&amp;"")</f>
        <v/>
      </c>
      <c r="AP38" s="711"/>
      <c r="AQ38" s="712" t="str">
        <f>IF(ISERROR(VLOOKUP(AB38,'施設調書(公園施設・ﾒｰｶｰ名) 入力用'!$B$8:$AN$452,19,FALSE)),"",VLOOKUP(AB38,'施設調書(公園施設・ﾒｰｶｰ名) 入力用'!$B$8:$AN$452,19,FALSE)&amp;"")</f>
        <v/>
      </c>
      <c r="AR38" s="713"/>
      <c r="AS38" s="714"/>
      <c r="AT38" s="718" t="str">
        <f>IF(ISERROR(VLOOKUP(AB38,'施設調書(公園施設・ﾒｰｶｰ名) 入力用'!$B$8:$AN$452,20,FALSE)),"",(VLOOKUP(AB38,'施設調書(公園施設・ﾒｰｶｰ名) 入力用'!$B$8:$AN$452,20,FALSE))&amp;"")</f>
        <v/>
      </c>
      <c r="AU38" s="719"/>
      <c r="AV38" s="719"/>
      <c r="AW38" s="719"/>
      <c r="AX38" s="719"/>
      <c r="AY38" s="720"/>
      <c r="AZ38" s="24"/>
      <c r="BA38" s="224" t="str">
        <f>IF(ISERROR(VLOOKUP(BB38,'施設調書(公園施設・ﾒｰｶｰ名) 入力用'!$B$8:$AN$452,6,FALSE)),"",(VLOOKUP(BB38,'施設調書(公園施設・ﾒｰｶｰ名) 入力用'!$B$8:$AN$452,4,FALSE)))</f>
        <v/>
      </c>
      <c r="BB38" s="229">
        <v>136</v>
      </c>
      <c r="BC38" s="721" t="str">
        <f>IF(ISERROR(VLOOKUP(BB38,'施設調書(公園施設・ﾒｰｶｰ名) 入力用'!$B$8:$AN$452,10,FALSE)),"",(VLOOKUP(BB38,'施設調書(公園施設・ﾒｰｶｰ名) 入力用'!$B$8:$AN$452,10,FALSE)))</f>
        <v/>
      </c>
      <c r="BD38" s="722"/>
      <c r="BE38" s="722"/>
      <c r="BF38" s="722"/>
      <c r="BG38" s="722"/>
      <c r="BH38" s="723"/>
      <c r="BI38" s="709" t="str">
        <f>IF(ISERROR(VLOOKUP(BB38,'施設調書(公園施設・ﾒｰｶｰ名) 入力用'!$B$8:$AN$452,14,FALSE)),"",VLOOKUP(BB38,'施設調書(公園施設・ﾒｰｶｰ名) 入力用'!$B$8:$AN$452,14,FALSE)&amp;"")</f>
        <v/>
      </c>
      <c r="BJ38" s="710"/>
      <c r="BK38" s="710"/>
      <c r="BL38" s="710"/>
      <c r="BM38" s="710"/>
      <c r="BN38" s="711"/>
      <c r="BO38" s="709" t="str">
        <f>IF(ISERROR(VLOOKUP(BB38,'施設調書(公園施設・ﾒｰｶｰ名) 入力用'!$B$8:$AN$452,18,FALSE)),"",VLOOKUP(BB38,'施設調書(公園施設・ﾒｰｶｰ名) 入力用'!$B$8:$AN$452,18,FALSE)&amp;"")</f>
        <v/>
      </c>
      <c r="BP38" s="711"/>
      <c r="BQ38" s="712" t="str">
        <f>IF(ISERROR(VLOOKUP(BB38,'施設調書(公園施設・ﾒｰｶｰ名) 入力用'!$B$8:$AN$452,19,FALSE)),"",VLOOKUP(BB38,'施設調書(公園施設・ﾒｰｶｰ名) 入力用'!$B$8:$AN$452,19,FALSE)&amp;"")</f>
        <v/>
      </c>
      <c r="BR38" s="713"/>
      <c r="BS38" s="714"/>
      <c r="BT38" s="718" t="str">
        <f>IF(ISERROR(VLOOKUP(BB38,'施設調書(公園施設・ﾒｰｶｰ名) 入力用'!$B$8:$AN$452,20,FALSE)),"",(VLOOKUP(BB38,'施設調書(公園施設・ﾒｰｶｰ名) 入力用'!$B$8:$AN$452,20,FALSE))&amp;"")</f>
        <v/>
      </c>
      <c r="BU38" s="719"/>
      <c r="BV38" s="719"/>
      <c r="BW38" s="719"/>
      <c r="BX38" s="719"/>
      <c r="BY38" s="720"/>
    </row>
    <row r="39" spans="1:77" ht="15" customHeight="1" x14ac:dyDescent="0.15">
      <c r="A39" s="228" t="str">
        <f>IF(ISERROR(VLOOKUP(B39,'施設調書(公園施設・ﾒｰｶｰ名) 入力用'!$B$8:$AN$452,6,FALSE)),"",(VLOOKUP(B39,'施設調書(公園施設・ﾒｰｶｰ名) 入力用'!$B$8:$AN$452,4,FALSE)))</f>
        <v/>
      </c>
      <c r="B39" s="229">
        <v>37</v>
      </c>
      <c r="C39" s="706" t="str">
        <f>IF(ISERROR(VLOOKUP(B39,'施設調書(公園施設・ﾒｰｶｰ名) 入力用'!$B$8:$AN$452,10,FALSE)),"",(VLOOKUP(B39,'施設調書(公園施設・ﾒｰｶｰ名) 入力用'!$B$8:$AN$452,10,FALSE)))</f>
        <v/>
      </c>
      <c r="D39" s="707"/>
      <c r="E39" s="707"/>
      <c r="F39" s="707"/>
      <c r="G39" s="707"/>
      <c r="H39" s="708"/>
      <c r="I39" s="709" t="str">
        <f>IF(ISERROR(VLOOKUP(B39,'施設調書(公園施設・ﾒｰｶｰ名) 入力用'!$B$8:$AN$452,14,FALSE)),"",VLOOKUP(B39,'施設調書(公園施設・ﾒｰｶｰ名) 入力用'!$B$8:$AN$452,14,FALSE)&amp;"")</f>
        <v/>
      </c>
      <c r="J39" s="710"/>
      <c r="K39" s="710"/>
      <c r="L39" s="710"/>
      <c r="M39" s="710"/>
      <c r="N39" s="711"/>
      <c r="O39" s="709" t="str">
        <f>IF(ISERROR(VLOOKUP(B39,'施設調書(公園施設・ﾒｰｶｰ名) 入力用'!$B$8:$AN$452,18,FALSE)),"",VLOOKUP(B39,'施設調書(公園施設・ﾒｰｶｰ名) 入力用'!$B$8:$AN$452,18,FALSE)&amp;"")</f>
        <v/>
      </c>
      <c r="P39" s="711"/>
      <c r="Q39" s="712" t="str">
        <f>IF(ISERROR(VLOOKUP(B39,'施設調書(公園施設・ﾒｰｶｰ名) 入力用'!$B$8:$AN$452,19,FALSE)),"",VLOOKUP(B39,'施設調書(公園施設・ﾒｰｶｰ名) 入力用'!$B$8:$AN$452,19,FALSE)&amp;"")</f>
        <v/>
      </c>
      <c r="R39" s="713"/>
      <c r="S39" s="714"/>
      <c r="T39" s="715" t="str">
        <f>IF(ISERROR(VLOOKUP(B39,'施設調書(公園施設・ﾒｰｶｰ名) 入力用'!$B$8:$AN$452,20,FALSE)),"",(VLOOKUP(B39,'施設調書(公園施設・ﾒｰｶｰ名) 入力用'!$B$8:$AN$452,20,FALSE))&amp;"")</f>
        <v/>
      </c>
      <c r="U39" s="716"/>
      <c r="V39" s="716"/>
      <c r="W39" s="716"/>
      <c r="X39" s="716"/>
      <c r="Y39" s="717"/>
      <c r="Z39" s="222"/>
      <c r="AA39" s="224" t="str">
        <f>IF(ISERROR(VLOOKUP(AB39,'施設調書(公園施設・ﾒｰｶｰ名) 入力用'!$B$8:$AN$452,6,FALSE)),"",(VLOOKUP(AB39,'施設調書(公園施設・ﾒｰｶｰ名) 入力用'!$B$8:$AN$452,4,FALSE)))</f>
        <v/>
      </c>
      <c r="AB39" s="229">
        <v>87</v>
      </c>
      <c r="AC39" s="721" t="str">
        <f>IF(ISERROR(VLOOKUP(AB39,'施設調書(公園施設・ﾒｰｶｰ名) 入力用'!$B$53:$AN$452,10,FALSE)),"",(VLOOKUP(AB39,'施設調書(公園施設・ﾒｰｶｰ名) 入力用'!$B$53:$AN$452,10,FALSE)))</f>
        <v/>
      </c>
      <c r="AD39" s="722"/>
      <c r="AE39" s="722"/>
      <c r="AF39" s="722"/>
      <c r="AG39" s="722"/>
      <c r="AH39" s="723"/>
      <c r="AI39" s="709" t="str">
        <f>IF(ISERROR(VLOOKUP(AB39,'施設調書(公園施設・ﾒｰｶｰ名) 入力用'!$B$53:$AN$452,14,FALSE)),"",VLOOKUP(AB39,'施設調書(公園施設・ﾒｰｶｰ名) 入力用'!$B$53:$AN$452,14,FALSE)&amp;"")</f>
        <v/>
      </c>
      <c r="AJ39" s="710"/>
      <c r="AK39" s="710"/>
      <c r="AL39" s="710"/>
      <c r="AM39" s="710"/>
      <c r="AN39" s="711"/>
      <c r="AO39" s="709" t="str">
        <f>IF(ISERROR(VLOOKUP(AB39,'施設調書(公園施設・ﾒｰｶｰ名) 入力用'!$B$8:$AN$452,18,FALSE)),"",VLOOKUP(AB39,'施設調書(公園施設・ﾒｰｶｰ名) 入力用'!$B$8:$AN$452,18,FALSE)&amp;"")</f>
        <v/>
      </c>
      <c r="AP39" s="711"/>
      <c r="AQ39" s="712" t="str">
        <f>IF(ISERROR(VLOOKUP(AB39,'施設調書(公園施設・ﾒｰｶｰ名) 入力用'!$B$8:$AN$452,19,FALSE)),"",VLOOKUP(AB39,'施設調書(公園施設・ﾒｰｶｰ名) 入力用'!$B$8:$AN$452,19,FALSE)&amp;"")</f>
        <v/>
      </c>
      <c r="AR39" s="713"/>
      <c r="AS39" s="714"/>
      <c r="AT39" s="718" t="str">
        <f>IF(ISERROR(VLOOKUP(AB39,'施設調書(公園施設・ﾒｰｶｰ名) 入力用'!$B$8:$AN$452,20,FALSE)),"",(VLOOKUP(AB39,'施設調書(公園施設・ﾒｰｶｰ名) 入力用'!$B$8:$AN$452,20,FALSE))&amp;"")</f>
        <v/>
      </c>
      <c r="AU39" s="719"/>
      <c r="AV39" s="719"/>
      <c r="AW39" s="719"/>
      <c r="AX39" s="719"/>
      <c r="AY39" s="720"/>
      <c r="AZ39" s="24"/>
      <c r="BA39" s="224" t="str">
        <f>IF(ISERROR(VLOOKUP(BB39,'施設調書(公園施設・ﾒｰｶｰ名) 入力用'!$B$8:$AN$452,6,FALSE)),"",(VLOOKUP(BB39,'施設調書(公園施設・ﾒｰｶｰ名) 入力用'!$B$8:$AN$452,4,FALSE)))</f>
        <v/>
      </c>
      <c r="BB39" s="229">
        <v>137</v>
      </c>
      <c r="BC39" s="721" t="str">
        <f>IF(ISERROR(VLOOKUP(BB39,'施設調書(公園施設・ﾒｰｶｰ名) 入力用'!$B$8:$AN$452,10,FALSE)),"",(VLOOKUP(BB39,'施設調書(公園施設・ﾒｰｶｰ名) 入力用'!$B$8:$AN$452,10,FALSE)))</f>
        <v/>
      </c>
      <c r="BD39" s="722"/>
      <c r="BE39" s="722"/>
      <c r="BF39" s="722"/>
      <c r="BG39" s="722"/>
      <c r="BH39" s="723"/>
      <c r="BI39" s="709" t="str">
        <f>IF(ISERROR(VLOOKUP(BB39,'施設調書(公園施設・ﾒｰｶｰ名) 入力用'!$B$8:$AN$452,14,FALSE)),"",VLOOKUP(BB39,'施設調書(公園施設・ﾒｰｶｰ名) 入力用'!$B$8:$AN$452,14,FALSE)&amp;"")</f>
        <v/>
      </c>
      <c r="BJ39" s="710"/>
      <c r="BK39" s="710"/>
      <c r="BL39" s="710"/>
      <c r="BM39" s="710"/>
      <c r="BN39" s="711"/>
      <c r="BO39" s="709" t="str">
        <f>IF(ISERROR(VLOOKUP(BB39,'施設調書(公園施設・ﾒｰｶｰ名) 入力用'!$B$8:$AN$452,18,FALSE)),"",VLOOKUP(BB39,'施設調書(公園施設・ﾒｰｶｰ名) 入力用'!$B$8:$AN$452,18,FALSE)&amp;"")</f>
        <v/>
      </c>
      <c r="BP39" s="711"/>
      <c r="BQ39" s="712" t="str">
        <f>IF(ISERROR(VLOOKUP(BB39,'施設調書(公園施設・ﾒｰｶｰ名) 入力用'!$B$8:$AN$452,19,FALSE)),"",VLOOKUP(BB39,'施設調書(公園施設・ﾒｰｶｰ名) 入力用'!$B$8:$AN$452,19,FALSE)&amp;"")</f>
        <v/>
      </c>
      <c r="BR39" s="713"/>
      <c r="BS39" s="714"/>
      <c r="BT39" s="718" t="str">
        <f>IF(ISERROR(VLOOKUP(BB39,'施設調書(公園施設・ﾒｰｶｰ名) 入力用'!$B$8:$AN$452,20,FALSE)),"",(VLOOKUP(BB39,'施設調書(公園施設・ﾒｰｶｰ名) 入力用'!$B$8:$AN$452,20,FALSE))&amp;"")</f>
        <v/>
      </c>
      <c r="BU39" s="719"/>
      <c r="BV39" s="719"/>
      <c r="BW39" s="719"/>
      <c r="BX39" s="719"/>
      <c r="BY39" s="720"/>
    </row>
    <row r="40" spans="1:77" ht="15" customHeight="1" x14ac:dyDescent="0.15">
      <c r="A40" s="228" t="str">
        <f>IF(ISERROR(VLOOKUP(B40,'施設調書(公園施設・ﾒｰｶｰ名) 入力用'!$B$8:$AN$452,6,FALSE)),"",(VLOOKUP(B40,'施設調書(公園施設・ﾒｰｶｰ名) 入力用'!$B$8:$AN$452,4,FALSE)))</f>
        <v/>
      </c>
      <c r="B40" s="229">
        <v>38</v>
      </c>
      <c r="C40" s="706" t="str">
        <f>IF(ISERROR(VLOOKUP(B40,'施設調書(公園施設・ﾒｰｶｰ名) 入力用'!$B$8:$AN$452,10,FALSE)),"",(VLOOKUP(B40,'施設調書(公園施設・ﾒｰｶｰ名) 入力用'!$B$8:$AN$452,10,FALSE)))</f>
        <v/>
      </c>
      <c r="D40" s="707"/>
      <c r="E40" s="707"/>
      <c r="F40" s="707"/>
      <c r="G40" s="707"/>
      <c r="H40" s="708"/>
      <c r="I40" s="709" t="str">
        <f>IF(ISERROR(VLOOKUP(B40,'施設調書(公園施設・ﾒｰｶｰ名) 入力用'!$B$8:$AN$452,14,FALSE)),"",VLOOKUP(B40,'施設調書(公園施設・ﾒｰｶｰ名) 入力用'!$B$8:$AN$452,14,FALSE)&amp;"")</f>
        <v/>
      </c>
      <c r="J40" s="710"/>
      <c r="K40" s="710"/>
      <c r="L40" s="710"/>
      <c r="M40" s="710"/>
      <c r="N40" s="711"/>
      <c r="O40" s="709" t="str">
        <f>IF(ISERROR(VLOOKUP(B40,'施設調書(公園施設・ﾒｰｶｰ名) 入力用'!$B$8:$AN$452,18,FALSE)),"",VLOOKUP(B40,'施設調書(公園施設・ﾒｰｶｰ名) 入力用'!$B$8:$AN$452,18,FALSE)&amp;"")</f>
        <v/>
      </c>
      <c r="P40" s="711"/>
      <c r="Q40" s="712" t="str">
        <f>IF(ISERROR(VLOOKUP(B40,'施設調書(公園施設・ﾒｰｶｰ名) 入力用'!$B$8:$AN$452,19,FALSE)),"",VLOOKUP(B40,'施設調書(公園施設・ﾒｰｶｰ名) 入力用'!$B$8:$AN$452,19,FALSE)&amp;"")</f>
        <v/>
      </c>
      <c r="R40" s="713"/>
      <c r="S40" s="714"/>
      <c r="T40" s="715" t="str">
        <f>IF(ISERROR(VLOOKUP(B40,'施設調書(公園施設・ﾒｰｶｰ名) 入力用'!$B$8:$AN$452,20,FALSE)),"",(VLOOKUP(B40,'施設調書(公園施設・ﾒｰｶｰ名) 入力用'!$B$8:$AN$452,20,FALSE))&amp;"")</f>
        <v/>
      </c>
      <c r="U40" s="716"/>
      <c r="V40" s="716"/>
      <c r="W40" s="716"/>
      <c r="X40" s="716"/>
      <c r="Y40" s="717"/>
      <c r="Z40" s="222"/>
      <c r="AA40" s="224" t="str">
        <f>IF(ISERROR(VLOOKUP(AB40,'施設調書(公園施設・ﾒｰｶｰ名) 入力用'!$B$8:$AN$452,6,FALSE)),"",(VLOOKUP(AB40,'施設調書(公園施設・ﾒｰｶｰ名) 入力用'!$B$8:$AN$452,4,FALSE)))</f>
        <v/>
      </c>
      <c r="AB40" s="229">
        <v>88</v>
      </c>
      <c r="AC40" s="721" t="str">
        <f>IF(ISERROR(VLOOKUP(AB40,'施設調書(公園施設・ﾒｰｶｰ名) 入力用'!$B$53:$AN$452,10,FALSE)),"",(VLOOKUP(AB40,'施設調書(公園施設・ﾒｰｶｰ名) 入力用'!$B$53:$AN$452,10,FALSE)))</f>
        <v/>
      </c>
      <c r="AD40" s="722"/>
      <c r="AE40" s="722"/>
      <c r="AF40" s="722"/>
      <c r="AG40" s="722"/>
      <c r="AH40" s="723"/>
      <c r="AI40" s="709" t="str">
        <f>IF(ISERROR(VLOOKUP(AB40,'施設調書(公園施設・ﾒｰｶｰ名) 入力用'!$B$53:$AN$452,14,FALSE)),"",VLOOKUP(AB40,'施設調書(公園施設・ﾒｰｶｰ名) 入力用'!$B$53:$AN$452,14,FALSE)&amp;"")</f>
        <v/>
      </c>
      <c r="AJ40" s="710"/>
      <c r="AK40" s="710"/>
      <c r="AL40" s="710"/>
      <c r="AM40" s="710"/>
      <c r="AN40" s="711"/>
      <c r="AO40" s="709" t="str">
        <f>IF(ISERROR(VLOOKUP(AB40,'施設調書(公園施設・ﾒｰｶｰ名) 入力用'!$B$8:$AN$452,18,FALSE)),"",VLOOKUP(AB40,'施設調書(公園施設・ﾒｰｶｰ名) 入力用'!$B$8:$AN$452,18,FALSE)&amp;"")</f>
        <v/>
      </c>
      <c r="AP40" s="711"/>
      <c r="AQ40" s="712" t="str">
        <f>IF(ISERROR(VLOOKUP(AB40,'施設調書(公園施設・ﾒｰｶｰ名) 入力用'!$B$8:$AN$452,19,FALSE)),"",VLOOKUP(AB40,'施設調書(公園施設・ﾒｰｶｰ名) 入力用'!$B$8:$AN$452,19,FALSE)&amp;"")</f>
        <v/>
      </c>
      <c r="AR40" s="713"/>
      <c r="AS40" s="714"/>
      <c r="AT40" s="718" t="str">
        <f>IF(ISERROR(VLOOKUP(AB40,'施設調書(公園施設・ﾒｰｶｰ名) 入力用'!$B$8:$AN$452,20,FALSE)),"",(VLOOKUP(AB40,'施設調書(公園施設・ﾒｰｶｰ名) 入力用'!$B$8:$AN$452,20,FALSE))&amp;"")</f>
        <v/>
      </c>
      <c r="AU40" s="719"/>
      <c r="AV40" s="719"/>
      <c r="AW40" s="719"/>
      <c r="AX40" s="719"/>
      <c r="AY40" s="720"/>
      <c r="AZ40" s="24"/>
      <c r="BA40" s="224" t="str">
        <f>IF(ISERROR(VLOOKUP(BB40,'施設調書(公園施設・ﾒｰｶｰ名) 入力用'!$B$8:$AN$452,6,FALSE)),"",(VLOOKUP(BB40,'施設調書(公園施設・ﾒｰｶｰ名) 入力用'!$B$8:$AN$452,4,FALSE)))</f>
        <v/>
      </c>
      <c r="BB40" s="229">
        <v>138</v>
      </c>
      <c r="BC40" s="721" t="str">
        <f>IF(ISERROR(VLOOKUP(BB40,'施設調書(公園施設・ﾒｰｶｰ名) 入力用'!$B$8:$AN$452,10,FALSE)),"",(VLOOKUP(BB40,'施設調書(公園施設・ﾒｰｶｰ名) 入力用'!$B$8:$AN$452,10,FALSE)))</f>
        <v/>
      </c>
      <c r="BD40" s="722"/>
      <c r="BE40" s="722"/>
      <c r="BF40" s="722"/>
      <c r="BG40" s="722"/>
      <c r="BH40" s="723"/>
      <c r="BI40" s="709" t="str">
        <f>IF(ISERROR(VLOOKUP(BB40,'施設調書(公園施設・ﾒｰｶｰ名) 入力用'!$B$8:$AN$452,14,FALSE)),"",VLOOKUP(BB40,'施設調書(公園施設・ﾒｰｶｰ名) 入力用'!$B$8:$AN$452,14,FALSE)&amp;"")</f>
        <v/>
      </c>
      <c r="BJ40" s="710"/>
      <c r="BK40" s="710"/>
      <c r="BL40" s="710"/>
      <c r="BM40" s="710"/>
      <c r="BN40" s="711"/>
      <c r="BO40" s="709" t="str">
        <f>IF(ISERROR(VLOOKUP(BB40,'施設調書(公園施設・ﾒｰｶｰ名) 入力用'!$B$8:$AN$452,18,FALSE)),"",VLOOKUP(BB40,'施設調書(公園施設・ﾒｰｶｰ名) 入力用'!$B$8:$AN$452,18,FALSE)&amp;"")</f>
        <v/>
      </c>
      <c r="BP40" s="711"/>
      <c r="BQ40" s="712" t="str">
        <f>IF(ISERROR(VLOOKUP(BB40,'施設調書(公園施設・ﾒｰｶｰ名) 入力用'!$B$8:$AN$452,19,FALSE)),"",VLOOKUP(BB40,'施設調書(公園施設・ﾒｰｶｰ名) 入力用'!$B$8:$AN$452,19,FALSE)&amp;"")</f>
        <v/>
      </c>
      <c r="BR40" s="713"/>
      <c r="BS40" s="714"/>
      <c r="BT40" s="718" t="str">
        <f>IF(ISERROR(VLOOKUP(BB40,'施設調書(公園施設・ﾒｰｶｰ名) 入力用'!$B$8:$AN$452,20,FALSE)),"",(VLOOKUP(BB40,'施設調書(公園施設・ﾒｰｶｰ名) 入力用'!$B$8:$AN$452,20,FALSE))&amp;"")</f>
        <v/>
      </c>
      <c r="BU40" s="719"/>
      <c r="BV40" s="719"/>
      <c r="BW40" s="719"/>
      <c r="BX40" s="719"/>
      <c r="BY40" s="720"/>
    </row>
    <row r="41" spans="1:77" ht="15" customHeight="1" x14ac:dyDescent="0.15">
      <c r="A41" s="228" t="str">
        <f>IF(ISERROR(VLOOKUP(B41,'施設調書(公園施設・ﾒｰｶｰ名) 入力用'!$B$8:$AN$452,6,FALSE)),"",(VLOOKUP(B41,'施設調書(公園施設・ﾒｰｶｰ名) 入力用'!$B$8:$AN$452,4,FALSE)))</f>
        <v/>
      </c>
      <c r="B41" s="229">
        <v>39</v>
      </c>
      <c r="C41" s="706" t="str">
        <f>IF(ISERROR(VLOOKUP(B41,'施設調書(公園施設・ﾒｰｶｰ名) 入力用'!$B$8:$AN$452,10,FALSE)),"",(VLOOKUP(B41,'施設調書(公園施設・ﾒｰｶｰ名) 入力用'!$B$8:$AN$452,10,FALSE)))</f>
        <v/>
      </c>
      <c r="D41" s="707"/>
      <c r="E41" s="707"/>
      <c r="F41" s="707"/>
      <c r="G41" s="707"/>
      <c r="H41" s="708"/>
      <c r="I41" s="709" t="str">
        <f>IF(ISERROR(VLOOKUP(B41,'施設調書(公園施設・ﾒｰｶｰ名) 入力用'!$B$8:$AN$452,14,FALSE)),"",VLOOKUP(B41,'施設調書(公園施設・ﾒｰｶｰ名) 入力用'!$B$8:$AN$452,14,FALSE)&amp;"")</f>
        <v/>
      </c>
      <c r="J41" s="710"/>
      <c r="K41" s="710"/>
      <c r="L41" s="710"/>
      <c r="M41" s="710"/>
      <c r="N41" s="711"/>
      <c r="O41" s="709" t="str">
        <f>IF(ISERROR(VLOOKUP(B41,'施設調書(公園施設・ﾒｰｶｰ名) 入力用'!$B$8:$AN$452,18,FALSE)),"",VLOOKUP(B41,'施設調書(公園施設・ﾒｰｶｰ名) 入力用'!$B$8:$AN$452,18,FALSE)&amp;"")</f>
        <v/>
      </c>
      <c r="P41" s="711"/>
      <c r="Q41" s="712" t="str">
        <f>IF(ISERROR(VLOOKUP(B41,'施設調書(公園施設・ﾒｰｶｰ名) 入力用'!$B$8:$AN$452,19,FALSE)),"",VLOOKUP(B41,'施設調書(公園施設・ﾒｰｶｰ名) 入力用'!$B$8:$AN$452,19,FALSE)&amp;"")</f>
        <v/>
      </c>
      <c r="R41" s="713"/>
      <c r="S41" s="714"/>
      <c r="T41" s="715" t="str">
        <f>IF(ISERROR(VLOOKUP(B41,'施設調書(公園施設・ﾒｰｶｰ名) 入力用'!$B$8:$AN$452,20,FALSE)),"",(VLOOKUP(B41,'施設調書(公園施設・ﾒｰｶｰ名) 入力用'!$B$8:$AN$452,20,FALSE))&amp;"")</f>
        <v/>
      </c>
      <c r="U41" s="716"/>
      <c r="V41" s="716"/>
      <c r="W41" s="716"/>
      <c r="X41" s="716"/>
      <c r="Y41" s="717"/>
      <c r="Z41" s="222"/>
      <c r="AA41" s="224" t="str">
        <f>IF(ISERROR(VLOOKUP(AB41,'施設調書(公園施設・ﾒｰｶｰ名) 入力用'!$B$8:$AN$452,6,FALSE)),"",(VLOOKUP(AB41,'施設調書(公園施設・ﾒｰｶｰ名) 入力用'!$B$8:$AN$452,4,FALSE)))</f>
        <v/>
      </c>
      <c r="AB41" s="229">
        <v>89</v>
      </c>
      <c r="AC41" s="721" t="str">
        <f>IF(ISERROR(VLOOKUP(AB41,'施設調書(公園施設・ﾒｰｶｰ名) 入力用'!$B$53:$AN$452,10,FALSE)),"",(VLOOKUP(AB41,'施設調書(公園施設・ﾒｰｶｰ名) 入力用'!$B$53:$AN$452,10,FALSE)))</f>
        <v/>
      </c>
      <c r="AD41" s="722"/>
      <c r="AE41" s="722"/>
      <c r="AF41" s="722"/>
      <c r="AG41" s="722"/>
      <c r="AH41" s="723"/>
      <c r="AI41" s="709" t="str">
        <f>IF(ISERROR(VLOOKUP(AB41,'施設調書(公園施設・ﾒｰｶｰ名) 入力用'!$B$53:$AN$452,14,FALSE)),"",VLOOKUP(AB41,'施設調書(公園施設・ﾒｰｶｰ名) 入力用'!$B$53:$AN$452,14,FALSE)&amp;"")</f>
        <v/>
      </c>
      <c r="AJ41" s="710"/>
      <c r="AK41" s="710"/>
      <c r="AL41" s="710"/>
      <c r="AM41" s="710"/>
      <c r="AN41" s="711"/>
      <c r="AO41" s="709" t="str">
        <f>IF(ISERROR(VLOOKUP(AB41,'施設調書(公園施設・ﾒｰｶｰ名) 入力用'!$B$8:$AN$452,18,FALSE)),"",VLOOKUP(AB41,'施設調書(公園施設・ﾒｰｶｰ名) 入力用'!$B$8:$AN$452,18,FALSE)&amp;"")</f>
        <v/>
      </c>
      <c r="AP41" s="711"/>
      <c r="AQ41" s="712" t="str">
        <f>IF(ISERROR(VLOOKUP(AB41,'施設調書(公園施設・ﾒｰｶｰ名) 入力用'!$B$8:$AN$452,19,FALSE)),"",VLOOKUP(AB41,'施設調書(公園施設・ﾒｰｶｰ名) 入力用'!$B$8:$AN$452,19,FALSE)&amp;"")</f>
        <v/>
      </c>
      <c r="AR41" s="713"/>
      <c r="AS41" s="714"/>
      <c r="AT41" s="718" t="str">
        <f>IF(ISERROR(VLOOKUP(AB41,'施設調書(公園施設・ﾒｰｶｰ名) 入力用'!$B$8:$AN$452,20,FALSE)),"",(VLOOKUP(AB41,'施設調書(公園施設・ﾒｰｶｰ名) 入力用'!$B$8:$AN$452,20,FALSE))&amp;"")</f>
        <v/>
      </c>
      <c r="AU41" s="719"/>
      <c r="AV41" s="719"/>
      <c r="AW41" s="719"/>
      <c r="AX41" s="719"/>
      <c r="AY41" s="720"/>
      <c r="AZ41" s="24"/>
      <c r="BA41" s="224" t="str">
        <f>IF(ISERROR(VLOOKUP(BB41,'施設調書(公園施設・ﾒｰｶｰ名) 入力用'!$B$8:$AN$452,6,FALSE)),"",(VLOOKUP(BB41,'施設調書(公園施設・ﾒｰｶｰ名) 入力用'!$B$8:$AN$452,4,FALSE)))</f>
        <v/>
      </c>
      <c r="BB41" s="229">
        <v>139</v>
      </c>
      <c r="BC41" s="721" t="str">
        <f>IF(ISERROR(VLOOKUP(BB41,'施設調書(公園施設・ﾒｰｶｰ名) 入力用'!$B$8:$AN$452,10,FALSE)),"",(VLOOKUP(BB41,'施設調書(公園施設・ﾒｰｶｰ名) 入力用'!$B$8:$AN$452,10,FALSE)))</f>
        <v/>
      </c>
      <c r="BD41" s="722"/>
      <c r="BE41" s="722"/>
      <c r="BF41" s="722"/>
      <c r="BG41" s="722"/>
      <c r="BH41" s="723"/>
      <c r="BI41" s="709" t="str">
        <f>IF(ISERROR(VLOOKUP(BB41,'施設調書(公園施設・ﾒｰｶｰ名) 入力用'!$B$8:$AN$452,14,FALSE)),"",VLOOKUP(BB41,'施設調書(公園施設・ﾒｰｶｰ名) 入力用'!$B$8:$AN$452,14,FALSE)&amp;"")</f>
        <v/>
      </c>
      <c r="BJ41" s="710"/>
      <c r="BK41" s="710"/>
      <c r="BL41" s="710"/>
      <c r="BM41" s="710"/>
      <c r="BN41" s="711"/>
      <c r="BO41" s="709" t="str">
        <f>IF(ISERROR(VLOOKUP(BB41,'施設調書(公園施設・ﾒｰｶｰ名) 入力用'!$B$8:$AN$452,18,FALSE)),"",VLOOKUP(BB41,'施設調書(公園施設・ﾒｰｶｰ名) 入力用'!$B$8:$AN$452,18,FALSE)&amp;"")</f>
        <v/>
      </c>
      <c r="BP41" s="711"/>
      <c r="BQ41" s="712" t="str">
        <f>IF(ISERROR(VLOOKUP(BB41,'施設調書(公園施設・ﾒｰｶｰ名) 入力用'!$B$8:$AN$452,19,FALSE)),"",VLOOKUP(BB41,'施設調書(公園施設・ﾒｰｶｰ名) 入力用'!$B$8:$AN$452,19,FALSE)&amp;"")</f>
        <v/>
      </c>
      <c r="BR41" s="713"/>
      <c r="BS41" s="714"/>
      <c r="BT41" s="718" t="str">
        <f>IF(ISERROR(VLOOKUP(BB41,'施設調書(公園施設・ﾒｰｶｰ名) 入力用'!$B$8:$AN$452,20,FALSE)),"",(VLOOKUP(BB41,'施設調書(公園施設・ﾒｰｶｰ名) 入力用'!$B$8:$AN$452,20,FALSE))&amp;"")</f>
        <v/>
      </c>
      <c r="BU41" s="719"/>
      <c r="BV41" s="719"/>
      <c r="BW41" s="719"/>
      <c r="BX41" s="719"/>
      <c r="BY41" s="720"/>
    </row>
    <row r="42" spans="1:77" ht="15" customHeight="1" x14ac:dyDescent="0.15">
      <c r="A42" s="228" t="str">
        <f>IF(ISERROR(VLOOKUP(B42,'施設調書(公園施設・ﾒｰｶｰ名) 入力用'!$B$8:$AN$452,6,FALSE)),"",(VLOOKUP(B42,'施設調書(公園施設・ﾒｰｶｰ名) 入力用'!$B$8:$AN$452,4,FALSE)))</f>
        <v/>
      </c>
      <c r="B42" s="229">
        <v>40</v>
      </c>
      <c r="C42" s="706" t="str">
        <f>IF(ISERROR(VLOOKUP(B42,'施設調書(公園施設・ﾒｰｶｰ名) 入力用'!$B$8:$AN$452,10,FALSE)),"",(VLOOKUP(B42,'施設調書(公園施設・ﾒｰｶｰ名) 入力用'!$B$8:$AN$452,10,FALSE)))</f>
        <v/>
      </c>
      <c r="D42" s="707"/>
      <c r="E42" s="707"/>
      <c r="F42" s="707"/>
      <c r="G42" s="707"/>
      <c r="H42" s="708"/>
      <c r="I42" s="709" t="str">
        <f>IF(ISERROR(VLOOKUP(B42,'施設調書(公園施設・ﾒｰｶｰ名) 入力用'!$B$8:$AN$452,14,FALSE)),"",VLOOKUP(B42,'施設調書(公園施設・ﾒｰｶｰ名) 入力用'!$B$8:$AN$452,14,FALSE)&amp;"")</f>
        <v/>
      </c>
      <c r="J42" s="710"/>
      <c r="K42" s="710"/>
      <c r="L42" s="710"/>
      <c r="M42" s="710"/>
      <c r="N42" s="711"/>
      <c r="O42" s="709" t="str">
        <f>IF(ISERROR(VLOOKUP(B42,'施設調書(公園施設・ﾒｰｶｰ名) 入力用'!$B$8:$AN$452,18,FALSE)),"",VLOOKUP(B42,'施設調書(公園施設・ﾒｰｶｰ名) 入力用'!$B$8:$AN$452,18,FALSE)&amp;"")</f>
        <v/>
      </c>
      <c r="P42" s="711"/>
      <c r="Q42" s="712" t="str">
        <f>IF(ISERROR(VLOOKUP(B42,'施設調書(公園施設・ﾒｰｶｰ名) 入力用'!$B$8:$AN$452,19,FALSE)),"",VLOOKUP(B42,'施設調書(公園施設・ﾒｰｶｰ名) 入力用'!$B$8:$AN$452,19,FALSE)&amp;"")</f>
        <v/>
      </c>
      <c r="R42" s="713"/>
      <c r="S42" s="714"/>
      <c r="T42" s="715" t="str">
        <f>IF(ISERROR(VLOOKUP(B42,'施設調書(公園施設・ﾒｰｶｰ名) 入力用'!$B$8:$AN$452,20,FALSE)),"",(VLOOKUP(B42,'施設調書(公園施設・ﾒｰｶｰ名) 入力用'!$B$8:$AN$452,20,FALSE))&amp;"")</f>
        <v/>
      </c>
      <c r="U42" s="716"/>
      <c r="V42" s="716"/>
      <c r="W42" s="716"/>
      <c r="X42" s="716"/>
      <c r="Y42" s="717"/>
      <c r="Z42" s="222"/>
      <c r="AA42" s="224" t="str">
        <f>IF(ISERROR(VLOOKUP(AB42,'施設調書(公園施設・ﾒｰｶｰ名) 入力用'!$B$8:$AN$452,6,FALSE)),"",(VLOOKUP(AB42,'施設調書(公園施設・ﾒｰｶｰ名) 入力用'!$B$8:$AN$452,4,FALSE)))</f>
        <v/>
      </c>
      <c r="AB42" s="229">
        <v>90</v>
      </c>
      <c r="AC42" s="721" t="str">
        <f>IF(ISERROR(VLOOKUP(AB42,'施設調書(公園施設・ﾒｰｶｰ名) 入力用'!$B$53:$AN$452,10,FALSE)),"",(VLOOKUP(AB42,'施設調書(公園施設・ﾒｰｶｰ名) 入力用'!$B$53:$AN$452,10,FALSE)))</f>
        <v/>
      </c>
      <c r="AD42" s="722"/>
      <c r="AE42" s="722"/>
      <c r="AF42" s="722"/>
      <c r="AG42" s="722"/>
      <c r="AH42" s="723"/>
      <c r="AI42" s="709" t="str">
        <f>IF(ISERROR(VLOOKUP(AB42,'施設調書(公園施設・ﾒｰｶｰ名) 入力用'!$B$53:$AN$452,14,FALSE)),"",VLOOKUP(AB42,'施設調書(公園施設・ﾒｰｶｰ名) 入力用'!$B$53:$AN$452,14,FALSE)&amp;"")</f>
        <v/>
      </c>
      <c r="AJ42" s="710"/>
      <c r="AK42" s="710"/>
      <c r="AL42" s="710"/>
      <c r="AM42" s="710"/>
      <c r="AN42" s="711"/>
      <c r="AO42" s="709" t="str">
        <f>IF(ISERROR(VLOOKUP(AB42,'施設調書(公園施設・ﾒｰｶｰ名) 入力用'!$B$8:$AN$452,18,FALSE)),"",VLOOKUP(AB42,'施設調書(公園施設・ﾒｰｶｰ名) 入力用'!$B$8:$AN$452,18,FALSE)&amp;"")</f>
        <v/>
      </c>
      <c r="AP42" s="711"/>
      <c r="AQ42" s="712" t="str">
        <f>IF(ISERROR(VLOOKUP(AB42,'施設調書(公園施設・ﾒｰｶｰ名) 入力用'!$B$8:$AN$452,19,FALSE)),"",VLOOKUP(AB42,'施設調書(公園施設・ﾒｰｶｰ名) 入力用'!$B$8:$AN$452,19,FALSE)&amp;"")</f>
        <v/>
      </c>
      <c r="AR42" s="713"/>
      <c r="AS42" s="714"/>
      <c r="AT42" s="718" t="str">
        <f>IF(ISERROR(VLOOKUP(AB42,'施設調書(公園施設・ﾒｰｶｰ名) 入力用'!$B$8:$AN$452,20,FALSE)),"",(VLOOKUP(AB42,'施設調書(公園施設・ﾒｰｶｰ名) 入力用'!$B$8:$AN$452,20,FALSE))&amp;"")</f>
        <v/>
      </c>
      <c r="AU42" s="719"/>
      <c r="AV42" s="719"/>
      <c r="AW42" s="719"/>
      <c r="AX42" s="719"/>
      <c r="AY42" s="720"/>
      <c r="AZ42" s="24"/>
      <c r="BA42" s="224" t="str">
        <f>IF(ISERROR(VLOOKUP(BB42,'施設調書(公園施設・ﾒｰｶｰ名) 入力用'!$B$8:$AN$452,6,FALSE)),"",(VLOOKUP(BB42,'施設調書(公園施設・ﾒｰｶｰ名) 入力用'!$B$8:$AN$452,4,FALSE)))</f>
        <v/>
      </c>
      <c r="BB42" s="229">
        <v>140</v>
      </c>
      <c r="BC42" s="721" t="str">
        <f>IF(ISERROR(VLOOKUP(BB42,'施設調書(公園施設・ﾒｰｶｰ名) 入力用'!$B$8:$AN$452,10,FALSE)),"",(VLOOKUP(BB42,'施設調書(公園施設・ﾒｰｶｰ名) 入力用'!$B$8:$AN$452,10,FALSE)))</f>
        <v/>
      </c>
      <c r="BD42" s="722"/>
      <c r="BE42" s="722"/>
      <c r="BF42" s="722"/>
      <c r="BG42" s="722"/>
      <c r="BH42" s="723"/>
      <c r="BI42" s="709" t="str">
        <f>IF(ISERROR(VLOOKUP(BB42,'施設調書(公園施設・ﾒｰｶｰ名) 入力用'!$B$8:$AN$452,14,FALSE)),"",VLOOKUP(BB42,'施設調書(公園施設・ﾒｰｶｰ名) 入力用'!$B$8:$AN$452,14,FALSE)&amp;"")</f>
        <v/>
      </c>
      <c r="BJ42" s="710"/>
      <c r="BK42" s="710"/>
      <c r="BL42" s="710"/>
      <c r="BM42" s="710"/>
      <c r="BN42" s="711"/>
      <c r="BO42" s="709" t="str">
        <f>IF(ISERROR(VLOOKUP(BB42,'施設調書(公園施設・ﾒｰｶｰ名) 入力用'!$B$8:$AN$452,18,FALSE)),"",VLOOKUP(BB42,'施設調書(公園施設・ﾒｰｶｰ名) 入力用'!$B$8:$AN$452,18,FALSE)&amp;"")</f>
        <v/>
      </c>
      <c r="BP42" s="711"/>
      <c r="BQ42" s="712" t="str">
        <f>IF(ISERROR(VLOOKUP(BB42,'施設調書(公園施設・ﾒｰｶｰ名) 入力用'!$B$8:$AN$452,19,FALSE)),"",VLOOKUP(BB42,'施設調書(公園施設・ﾒｰｶｰ名) 入力用'!$B$8:$AN$452,19,FALSE)&amp;"")</f>
        <v/>
      </c>
      <c r="BR42" s="713"/>
      <c r="BS42" s="714"/>
      <c r="BT42" s="718" t="str">
        <f>IF(ISERROR(VLOOKUP(BB42,'施設調書(公園施設・ﾒｰｶｰ名) 入力用'!$B$8:$AN$452,20,FALSE)),"",(VLOOKUP(BB42,'施設調書(公園施設・ﾒｰｶｰ名) 入力用'!$B$8:$AN$452,20,FALSE))&amp;"")</f>
        <v/>
      </c>
      <c r="BU42" s="719"/>
      <c r="BV42" s="719"/>
      <c r="BW42" s="719"/>
      <c r="BX42" s="719"/>
      <c r="BY42" s="720"/>
    </row>
    <row r="43" spans="1:77" ht="15" customHeight="1" x14ac:dyDescent="0.15">
      <c r="A43" s="228" t="str">
        <f>IF(ISERROR(VLOOKUP(B43,'施設調書(公園施設・ﾒｰｶｰ名) 入力用'!$B$8:$AN$452,6,FALSE)),"",(VLOOKUP(B43,'施設調書(公園施設・ﾒｰｶｰ名) 入力用'!$B$8:$AN$452,4,FALSE)))</f>
        <v/>
      </c>
      <c r="B43" s="229">
        <v>41</v>
      </c>
      <c r="C43" s="706" t="str">
        <f>IF(ISERROR(VLOOKUP(B43,'施設調書(公園施設・ﾒｰｶｰ名) 入力用'!$B$8:$AN$452,10,FALSE)),"",(VLOOKUP(B43,'施設調書(公園施設・ﾒｰｶｰ名) 入力用'!$B$8:$AN$452,10,FALSE)))</f>
        <v/>
      </c>
      <c r="D43" s="707"/>
      <c r="E43" s="707"/>
      <c r="F43" s="707"/>
      <c r="G43" s="707"/>
      <c r="H43" s="708"/>
      <c r="I43" s="709" t="str">
        <f>IF(ISERROR(VLOOKUP(B43,'施設調書(公園施設・ﾒｰｶｰ名) 入力用'!$B$8:$AN$452,14,FALSE)),"",VLOOKUP(B43,'施設調書(公園施設・ﾒｰｶｰ名) 入力用'!$B$8:$AN$452,14,FALSE)&amp;"")</f>
        <v/>
      </c>
      <c r="J43" s="710"/>
      <c r="K43" s="710"/>
      <c r="L43" s="710"/>
      <c r="M43" s="710"/>
      <c r="N43" s="711"/>
      <c r="O43" s="709" t="str">
        <f>IF(ISERROR(VLOOKUP(B43,'施設調書(公園施設・ﾒｰｶｰ名) 入力用'!$B$8:$AN$452,18,FALSE)),"",VLOOKUP(B43,'施設調書(公園施設・ﾒｰｶｰ名) 入力用'!$B$8:$AN$452,18,FALSE)&amp;"")</f>
        <v/>
      </c>
      <c r="P43" s="711"/>
      <c r="Q43" s="712" t="str">
        <f>IF(ISERROR(VLOOKUP(B43,'施設調書(公園施設・ﾒｰｶｰ名) 入力用'!$B$8:$AN$452,19,FALSE)),"",VLOOKUP(B43,'施設調書(公園施設・ﾒｰｶｰ名) 入力用'!$B$8:$AN$452,19,FALSE)&amp;"")</f>
        <v/>
      </c>
      <c r="R43" s="713"/>
      <c r="S43" s="714"/>
      <c r="T43" s="715" t="str">
        <f>IF(ISERROR(VLOOKUP(B43,'施設調書(公園施設・ﾒｰｶｰ名) 入力用'!$B$8:$AN$452,20,FALSE)),"",(VLOOKUP(B43,'施設調書(公園施設・ﾒｰｶｰ名) 入力用'!$B$8:$AN$452,20,FALSE))&amp;"")</f>
        <v/>
      </c>
      <c r="U43" s="716"/>
      <c r="V43" s="716"/>
      <c r="W43" s="716"/>
      <c r="X43" s="716"/>
      <c r="Y43" s="717"/>
      <c r="Z43" s="222"/>
      <c r="AA43" s="224" t="str">
        <f>IF(ISERROR(VLOOKUP(AB43,'施設調書(公園施設・ﾒｰｶｰ名) 入力用'!$B$8:$AN$452,6,FALSE)),"",(VLOOKUP(AB43,'施設調書(公園施設・ﾒｰｶｰ名) 入力用'!$B$8:$AN$452,4,FALSE)))</f>
        <v/>
      </c>
      <c r="AB43" s="229">
        <v>91</v>
      </c>
      <c r="AC43" s="721" t="str">
        <f>IF(ISERROR(VLOOKUP(AB43,'施設調書(公園施設・ﾒｰｶｰ名) 入力用'!$B$53:$AN$452,10,FALSE)),"",(VLOOKUP(AB43,'施設調書(公園施設・ﾒｰｶｰ名) 入力用'!$B$53:$AN$452,10,FALSE)))</f>
        <v/>
      </c>
      <c r="AD43" s="722"/>
      <c r="AE43" s="722"/>
      <c r="AF43" s="722"/>
      <c r="AG43" s="722"/>
      <c r="AH43" s="723"/>
      <c r="AI43" s="709" t="str">
        <f>IF(ISERROR(VLOOKUP(AB43,'施設調書(公園施設・ﾒｰｶｰ名) 入力用'!$B$53:$AN$452,14,FALSE)),"",VLOOKUP(AB43,'施設調書(公園施設・ﾒｰｶｰ名) 入力用'!$B$53:$AN$452,14,FALSE)&amp;"")</f>
        <v/>
      </c>
      <c r="AJ43" s="710"/>
      <c r="AK43" s="710"/>
      <c r="AL43" s="710"/>
      <c r="AM43" s="710"/>
      <c r="AN43" s="711"/>
      <c r="AO43" s="709" t="str">
        <f>IF(ISERROR(VLOOKUP(AB43,'施設調書(公園施設・ﾒｰｶｰ名) 入力用'!$B$8:$AN$452,18,FALSE)),"",VLOOKUP(AB43,'施設調書(公園施設・ﾒｰｶｰ名) 入力用'!$B$8:$AN$452,18,FALSE)&amp;"")</f>
        <v/>
      </c>
      <c r="AP43" s="711"/>
      <c r="AQ43" s="712" t="str">
        <f>IF(ISERROR(VLOOKUP(AB43,'施設調書(公園施設・ﾒｰｶｰ名) 入力用'!$B$8:$AN$452,19,FALSE)),"",VLOOKUP(AB43,'施設調書(公園施設・ﾒｰｶｰ名) 入力用'!$B$8:$AN$452,19,FALSE)&amp;"")</f>
        <v/>
      </c>
      <c r="AR43" s="713"/>
      <c r="AS43" s="714"/>
      <c r="AT43" s="718" t="str">
        <f>IF(ISERROR(VLOOKUP(AB43,'施設調書(公園施設・ﾒｰｶｰ名) 入力用'!$B$8:$AN$452,20,FALSE)),"",(VLOOKUP(AB43,'施設調書(公園施設・ﾒｰｶｰ名) 入力用'!$B$8:$AN$452,20,FALSE))&amp;"")</f>
        <v/>
      </c>
      <c r="AU43" s="719"/>
      <c r="AV43" s="719"/>
      <c r="AW43" s="719"/>
      <c r="AX43" s="719"/>
      <c r="AY43" s="720"/>
      <c r="AZ43" s="24"/>
      <c r="BA43" s="224" t="str">
        <f>IF(ISERROR(VLOOKUP(BB43,'施設調書(公園施設・ﾒｰｶｰ名) 入力用'!$B$8:$AN$452,6,FALSE)),"",(VLOOKUP(BB43,'施設調書(公園施設・ﾒｰｶｰ名) 入力用'!$B$8:$AN$452,4,FALSE)))</f>
        <v/>
      </c>
      <c r="BB43" s="229">
        <v>141</v>
      </c>
      <c r="BC43" s="721" t="str">
        <f>IF(ISERROR(VLOOKUP(BB43,'施設調書(公園施設・ﾒｰｶｰ名) 入力用'!$B$8:$AN$452,10,FALSE)),"",(VLOOKUP(BB43,'施設調書(公園施設・ﾒｰｶｰ名) 入力用'!$B$8:$AN$452,10,FALSE)))</f>
        <v/>
      </c>
      <c r="BD43" s="722"/>
      <c r="BE43" s="722"/>
      <c r="BF43" s="722"/>
      <c r="BG43" s="722"/>
      <c r="BH43" s="723"/>
      <c r="BI43" s="709" t="str">
        <f>IF(ISERROR(VLOOKUP(BB43,'施設調書(公園施設・ﾒｰｶｰ名) 入力用'!$B$8:$AN$452,14,FALSE)),"",VLOOKUP(BB43,'施設調書(公園施設・ﾒｰｶｰ名) 入力用'!$B$8:$AN$452,14,FALSE)&amp;"")</f>
        <v/>
      </c>
      <c r="BJ43" s="710"/>
      <c r="BK43" s="710"/>
      <c r="BL43" s="710"/>
      <c r="BM43" s="710"/>
      <c r="BN43" s="711"/>
      <c r="BO43" s="709" t="str">
        <f>IF(ISERROR(VLOOKUP(BB43,'施設調書(公園施設・ﾒｰｶｰ名) 入力用'!$B$8:$AN$452,18,FALSE)),"",VLOOKUP(BB43,'施設調書(公園施設・ﾒｰｶｰ名) 入力用'!$B$8:$AN$452,18,FALSE)&amp;"")</f>
        <v/>
      </c>
      <c r="BP43" s="711"/>
      <c r="BQ43" s="712" t="str">
        <f>IF(ISERROR(VLOOKUP(BB43,'施設調書(公園施設・ﾒｰｶｰ名) 入力用'!$B$8:$AN$452,19,FALSE)),"",VLOOKUP(BB43,'施設調書(公園施設・ﾒｰｶｰ名) 入力用'!$B$8:$AN$452,19,FALSE)&amp;"")</f>
        <v/>
      </c>
      <c r="BR43" s="713"/>
      <c r="BS43" s="714"/>
      <c r="BT43" s="718" t="str">
        <f>IF(ISERROR(VLOOKUP(BB43,'施設調書(公園施設・ﾒｰｶｰ名) 入力用'!$B$8:$AN$452,20,FALSE)),"",(VLOOKUP(BB43,'施設調書(公園施設・ﾒｰｶｰ名) 入力用'!$B$8:$AN$452,20,FALSE))&amp;"")</f>
        <v/>
      </c>
      <c r="BU43" s="719"/>
      <c r="BV43" s="719"/>
      <c r="BW43" s="719"/>
      <c r="BX43" s="719"/>
      <c r="BY43" s="720"/>
    </row>
    <row r="44" spans="1:77" ht="15" customHeight="1" x14ac:dyDescent="0.15">
      <c r="A44" s="228" t="str">
        <f>IF(ISERROR(VLOOKUP(B44,'施設調書(公園施設・ﾒｰｶｰ名) 入力用'!$B$8:$AN$452,6,FALSE)),"",(VLOOKUP(B44,'施設調書(公園施設・ﾒｰｶｰ名) 入力用'!$B$8:$AN$452,4,FALSE)))</f>
        <v/>
      </c>
      <c r="B44" s="229">
        <v>42</v>
      </c>
      <c r="C44" s="706" t="str">
        <f>IF(ISERROR(VLOOKUP(B44,'施設調書(公園施設・ﾒｰｶｰ名) 入力用'!$B$8:$AN$452,10,FALSE)),"",(VLOOKUP(B44,'施設調書(公園施設・ﾒｰｶｰ名) 入力用'!$B$8:$AN$452,10,FALSE)))</f>
        <v/>
      </c>
      <c r="D44" s="707"/>
      <c r="E44" s="707"/>
      <c r="F44" s="707"/>
      <c r="G44" s="707"/>
      <c r="H44" s="708"/>
      <c r="I44" s="709" t="str">
        <f>IF(ISERROR(VLOOKUP(B44,'施設調書(公園施設・ﾒｰｶｰ名) 入力用'!$B$8:$AN$452,14,FALSE)),"",VLOOKUP(B44,'施設調書(公園施設・ﾒｰｶｰ名) 入力用'!$B$8:$AN$452,14,FALSE)&amp;"")</f>
        <v/>
      </c>
      <c r="J44" s="710"/>
      <c r="K44" s="710"/>
      <c r="L44" s="710"/>
      <c r="M44" s="710"/>
      <c r="N44" s="711"/>
      <c r="O44" s="709" t="str">
        <f>IF(ISERROR(VLOOKUP(B44,'施設調書(公園施設・ﾒｰｶｰ名) 入力用'!$B$8:$AN$452,18,FALSE)),"",VLOOKUP(B44,'施設調書(公園施設・ﾒｰｶｰ名) 入力用'!$B$8:$AN$452,18,FALSE)&amp;"")</f>
        <v/>
      </c>
      <c r="P44" s="711"/>
      <c r="Q44" s="712" t="str">
        <f>IF(ISERROR(VLOOKUP(B44,'施設調書(公園施設・ﾒｰｶｰ名) 入力用'!$B$8:$AN$452,19,FALSE)),"",VLOOKUP(B44,'施設調書(公園施設・ﾒｰｶｰ名) 入力用'!$B$8:$AN$452,19,FALSE)&amp;"")</f>
        <v/>
      </c>
      <c r="R44" s="713"/>
      <c r="S44" s="714"/>
      <c r="T44" s="715" t="str">
        <f>IF(ISERROR(VLOOKUP(B44,'施設調書(公園施設・ﾒｰｶｰ名) 入力用'!$B$8:$AN$452,20,FALSE)),"",(VLOOKUP(B44,'施設調書(公園施設・ﾒｰｶｰ名) 入力用'!$B$8:$AN$452,20,FALSE))&amp;"")</f>
        <v/>
      </c>
      <c r="U44" s="716"/>
      <c r="V44" s="716"/>
      <c r="W44" s="716"/>
      <c r="X44" s="716"/>
      <c r="Y44" s="717"/>
      <c r="Z44" s="222"/>
      <c r="AA44" s="224" t="str">
        <f>IF(ISERROR(VLOOKUP(AB44,'施設調書(公園施設・ﾒｰｶｰ名) 入力用'!$B$8:$AN$452,6,FALSE)),"",(VLOOKUP(AB44,'施設調書(公園施設・ﾒｰｶｰ名) 入力用'!$B$8:$AN$452,4,FALSE)))</f>
        <v/>
      </c>
      <c r="AB44" s="229">
        <v>92</v>
      </c>
      <c r="AC44" s="721" t="str">
        <f>IF(ISERROR(VLOOKUP(AB44,'施設調書(公園施設・ﾒｰｶｰ名) 入力用'!$B$53:$AN$452,10,FALSE)),"",(VLOOKUP(AB44,'施設調書(公園施設・ﾒｰｶｰ名) 入力用'!$B$53:$AN$452,10,FALSE)))</f>
        <v/>
      </c>
      <c r="AD44" s="722"/>
      <c r="AE44" s="722"/>
      <c r="AF44" s="722"/>
      <c r="AG44" s="722"/>
      <c r="AH44" s="723"/>
      <c r="AI44" s="709" t="str">
        <f>IF(ISERROR(VLOOKUP(AB44,'施設調書(公園施設・ﾒｰｶｰ名) 入力用'!$B$53:$AN$452,14,FALSE)),"",VLOOKUP(AB44,'施設調書(公園施設・ﾒｰｶｰ名) 入力用'!$B$53:$AN$452,14,FALSE)&amp;"")</f>
        <v/>
      </c>
      <c r="AJ44" s="710"/>
      <c r="AK44" s="710"/>
      <c r="AL44" s="710"/>
      <c r="AM44" s="710"/>
      <c r="AN44" s="711"/>
      <c r="AO44" s="709" t="str">
        <f>IF(ISERROR(VLOOKUP(AB44,'施設調書(公園施設・ﾒｰｶｰ名) 入力用'!$B$8:$AN$452,18,FALSE)),"",VLOOKUP(AB44,'施設調書(公園施設・ﾒｰｶｰ名) 入力用'!$B$8:$AN$452,18,FALSE)&amp;"")</f>
        <v/>
      </c>
      <c r="AP44" s="711"/>
      <c r="AQ44" s="712" t="str">
        <f>IF(ISERROR(VLOOKUP(AB44,'施設調書(公園施設・ﾒｰｶｰ名) 入力用'!$B$8:$AN$452,19,FALSE)),"",VLOOKUP(AB44,'施設調書(公園施設・ﾒｰｶｰ名) 入力用'!$B$8:$AN$452,19,FALSE)&amp;"")</f>
        <v/>
      </c>
      <c r="AR44" s="713"/>
      <c r="AS44" s="714"/>
      <c r="AT44" s="718" t="str">
        <f>IF(ISERROR(VLOOKUP(AB44,'施設調書(公園施設・ﾒｰｶｰ名) 入力用'!$B$8:$AN$452,20,FALSE)),"",(VLOOKUP(AB44,'施設調書(公園施設・ﾒｰｶｰ名) 入力用'!$B$8:$AN$452,20,FALSE))&amp;"")</f>
        <v/>
      </c>
      <c r="AU44" s="719"/>
      <c r="AV44" s="719"/>
      <c r="AW44" s="719"/>
      <c r="AX44" s="719"/>
      <c r="AY44" s="720"/>
      <c r="AZ44" s="24"/>
      <c r="BA44" s="224" t="str">
        <f>IF(ISERROR(VLOOKUP(BB44,'施設調書(公園施設・ﾒｰｶｰ名) 入力用'!$B$8:$AN$452,6,FALSE)),"",(VLOOKUP(BB44,'施設調書(公園施設・ﾒｰｶｰ名) 入力用'!$B$8:$AN$452,4,FALSE)))</f>
        <v/>
      </c>
      <c r="BB44" s="229">
        <v>142</v>
      </c>
      <c r="BC44" s="721" t="str">
        <f>IF(ISERROR(VLOOKUP(BB44,'施設調書(公園施設・ﾒｰｶｰ名) 入力用'!$B$8:$AN$452,10,FALSE)),"",(VLOOKUP(BB44,'施設調書(公園施設・ﾒｰｶｰ名) 入力用'!$B$8:$AN$452,10,FALSE)))</f>
        <v/>
      </c>
      <c r="BD44" s="722"/>
      <c r="BE44" s="722"/>
      <c r="BF44" s="722"/>
      <c r="BG44" s="722"/>
      <c r="BH44" s="723"/>
      <c r="BI44" s="709" t="str">
        <f>IF(ISERROR(VLOOKUP(BB44,'施設調書(公園施設・ﾒｰｶｰ名) 入力用'!$B$8:$AN$452,14,FALSE)),"",VLOOKUP(BB44,'施設調書(公園施設・ﾒｰｶｰ名) 入力用'!$B$8:$AN$452,14,FALSE)&amp;"")</f>
        <v/>
      </c>
      <c r="BJ44" s="710"/>
      <c r="BK44" s="710"/>
      <c r="BL44" s="710"/>
      <c r="BM44" s="710"/>
      <c r="BN44" s="711"/>
      <c r="BO44" s="709" t="str">
        <f>IF(ISERROR(VLOOKUP(BB44,'施設調書(公園施設・ﾒｰｶｰ名) 入力用'!$B$8:$AN$452,18,FALSE)),"",VLOOKUP(BB44,'施設調書(公園施設・ﾒｰｶｰ名) 入力用'!$B$8:$AN$452,18,FALSE)&amp;"")</f>
        <v/>
      </c>
      <c r="BP44" s="711"/>
      <c r="BQ44" s="712" t="str">
        <f>IF(ISERROR(VLOOKUP(BB44,'施設調書(公園施設・ﾒｰｶｰ名) 入力用'!$B$8:$AN$452,19,FALSE)),"",VLOOKUP(BB44,'施設調書(公園施設・ﾒｰｶｰ名) 入力用'!$B$8:$AN$452,19,FALSE)&amp;"")</f>
        <v/>
      </c>
      <c r="BR44" s="713"/>
      <c r="BS44" s="714"/>
      <c r="BT44" s="718" t="str">
        <f>IF(ISERROR(VLOOKUP(BB44,'施設調書(公園施設・ﾒｰｶｰ名) 入力用'!$B$8:$AN$452,20,FALSE)),"",(VLOOKUP(BB44,'施設調書(公園施設・ﾒｰｶｰ名) 入力用'!$B$8:$AN$452,20,FALSE))&amp;"")</f>
        <v/>
      </c>
      <c r="BU44" s="719"/>
      <c r="BV44" s="719"/>
      <c r="BW44" s="719"/>
      <c r="BX44" s="719"/>
      <c r="BY44" s="720"/>
    </row>
    <row r="45" spans="1:77" ht="15" customHeight="1" x14ac:dyDescent="0.15">
      <c r="A45" s="228" t="str">
        <f>IF(ISERROR(VLOOKUP(B45,'施設調書(公園施設・ﾒｰｶｰ名) 入力用'!$B$8:$AN$452,6,FALSE)),"",(VLOOKUP(B45,'施設調書(公園施設・ﾒｰｶｰ名) 入力用'!$B$8:$AN$452,4,FALSE)))</f>
        <v/>
      </c>
      <c r="B45" s="229">
        <v>43</v>
      </c>
      <c r="C45" s="706" t="str">
        <f>IF(ISERROR(VLOOKUP(B45,'施設調書(公園施設・ﾒｰｶｰ名) 入力用'!$B$8:$AN$452,10,FALSE)),"",(VLOOKUP(B45,'施設調書(公園施設・ﾒｰｶｰ名) 入力用'!$B$8:$AN$452,10,FALSE)))</f>
        <v/>
      </c>
      <c r="D45" s="707"/>
      <c r="E45" s="707"/>
      <c r="F45" s="707"/>
      <c r="G45" s="707"/>
      <c r="H45" s="708"/>
      <c r="I45" s="709" t="str">
        <f>IF(ISERROR(VLOOKUP(B45,'施設調書(公園施設・ﾒｰｶｰ名) 入力用'!$B$8:$AN$452,14,FALSE)),"",VLOOKUP(B45,'施設調書(公園施設・ﾒｰｶｰ名) 入力用'!$B$8:$AN$452,14,FALSE)&amp;"")</f>
        <v/>
      </c>
      <c r="J45" s="710"/>
      <c r="K45" s="710"/>
      <c r="L45" s="710"/>
      <c r="M45" s="710"/>
      <c r="N45" s="711"/>
      <c r="O45" s="709" t="str">
        <f>IF(ISERROR(VLOOKUP(B45,'施設調書(公園施設・ﾒｰｶｰ名) 入力用'!$B$8:$AN$452,18,FALSE)),"",VLOOKUP(B45,'施設調書(公園施設・ﾒｰｶｰ名) 入力用'!$B$8:$AN$452,18,FALSE)&amp;"")</f>
        <v/>
      </c>
      <c r="P45" s="711"/>
      <c r="Q45" s="712" t="str">
        <f>IF(ISERROR(VLOOKUP(B45,'施設調書(公園施設・ﾒｰｶｰ名) 入力用'!$B$8:$AN$452,19,FALSE)),"",VLOOKUP(B45,'施設調書(公園施設・ﾒｰｶｰ名) 入力用'!$B$8:$AN$452,19,FALSE)&amp;"")</f>
        <v/>
      </c>
      <c r="R45" s="713"/>
      <c r="S45" s="714"/>
      <c r="T45" s="715" t="str">
        <f>IF(ISERROR(VLOOKUP(B45,'施設調書(公園施設・ﾒｰｶｰ名) 入力用'!$B$8:$AN$452,20,FALSE)),"",(VLOOKUP(B45,'施設調書(公園施設・ﾒｰｶｰ名) 入力用'!$B$8:$AN$452,20,FALSE))&amp;"")</f>
        <v/>
      </c>
      <c r="U45" s="716"/>
      <c r="V45" s="716"/>
      <c r="W45" s="716"/>
      <c r="X45" s="716"/>
      <c r="Y45" s="717"/>
      <c r="Z45" s="222"/>
      <c r="AA45" s="224" t="str">
        <f>IF(ISERROR(VLOOKUP(AB45,'施設調書(公園施設・ﾒｰｶｰ名) 入力用'!$B$8:$AN$452,6,FALSE)),"",(VLOOKUP(AB45,'施設調書(公園施設・ﾒｰｶｰ名) 入力用'!$B$8:$AN$452,4,FALSE)))</f>
        <v/>
      </c>
      <c r="AB45" s="229">
        <v>93</v>
      </c>
      <c r="AC45" s="721" t="str">
        <f>IF(ISERROR(VLOOKUP(AB45,'施設調書(公園施設・ﾒｰｶｰ名) 入力用'!$B$53:$AN$452,10,FALSE)),"",(VLOOKUP(AB45,'施設調書(公園施設・ﾒｰｶｰ名) 入力用'!$B$53:$AN$452,10,FALSE)))</f>
        <v/>
      </c>
      <c r="AD45" s="722"/>
      <c r="AE45" s="722"/>
      <c r="AF45" s="722"/>
      <c r="AG45" s="722"/>
      <c r="AH45" s="723"/>
      <c r="AI45" s="709" t="str">
        <f>IF(ISERROR(VLOOKUP(AB45,'施設調書(公園施設・ﾒｰｶｰ名) 入力用'!$B$53:$AN$452,14,FALSE)),"",VLOOKUP(AB45,'施設調書(公園施設・ﾒｰｶｰ名) 入力用'!$B$53:$AN$452,14,FALSE)&amp;"")</f>
        <v/>
      </c>
      <c r="AJ45" s="710"/>
      <c r="AK45" s="710"/>
      <c r="AL45" s="710"/>
      <c r="AM45" s="710"/>
      <c r="AN45" s="711"/>
      <c r="AO45" s="709" t="str">
        <f>IF(ISERROR(VLOOKUP(AB45,'施設調書(公園施設・ﾒｰｶｰ名) 入力用'!$B$8:$AN$452,18,FALSE)),"",VLOOKUP(AB45,'施設調書(公園施設・ﾒｰｶｰ名) 入力用'!$B$8:$AN$452,18,FALSE)&amp;"")</f>
        <v/>
      </c>
      <c r="AP45" s="711"/>
      <c r="AQ45" s="712" t="str">
        <f>IF(ISERROR(VLOOKUP(AB45,'施設調書(公園施設・ﾒｰｶｰ名) 入力用'!$B$8:$AN$452,19,FALSE)),"",VLOOKUP(AB45,'施設調書(公園施設・ﾒｰｶｰ名) 入力用'!$B$8:$AN$452,19,FALSE)&amp;"")</f>
        <v/>
      </c>
      <c r="AR45" s="713"/>
      <c r="AS45" s="714"/>
      <c r="AT45" s="718" t="str">
        <f>IF(ISERROR(VLOOKUP(AB45,'施設調書(公園施設・ﾒｰｶｰ名) 入力用'!$B$8:$AN$452,20,FALSE)),"",(VLOOKUP(AB45,'施設調書(公園施設・ﾒｰｶｰ名) 入力用'!$B$8:$AN$452,20,FALSE))&amp;"")</f>
        <v/>
      </c>
      <c r="AU45" s="719"/>
      <c r="AV45" s="719"/>
      <c r="AW45" s="719"/>
      <c r="AX45" s="719"/>
      <c r="AY45" s="720"/>
      <c r="AZ45" s="24"/>
      <c r="BA45" s="224" t="str">
        <f>IF(ISERROR(VLOOKUP(BB45,'施設調書(公園施設・ﾒｰｶｰ名) 入力用'!$B$8:$AN$452,6,FALSE)),"",(VLOOKUP(BB45,'施設調書(公園施設・ﾒｰｶｰ名) 入力用'!$B$8:$AN$452,4,FALSE)))</f>
        <v/>
      </c>
      <c r="BB45" s="229">
        <v>143</v>
      </c>
      <c r="BC45" s="721" t="str">
        <f>IF(ISERROR(VLOOKUP(BB45,'施設調書(公園施設・ﾒｰｶｰ名) 入力用'!$B$8:$AN$452,10,FALSE)),"",(VLOOKUP(BB45,'施設調書(公園施設・ﾒｰｶｰ名) 入力用'!$B$8:$AN$452,10,FALSE)))</f>
        <v/>
      </c>
      <c r="BD45" s="722"/>
      <c r="BE45" s="722"/>
      <c r="BF45" s="722"/>
      <c r="BG45" s="722"/>
      <c r="BH45" s="723"/>
      <c r="BI45" s="709" t="str">
        <f>IF(ISERROR(VLOOKUP(BB45,'施設調書(公園施設・ﾒｰｶｰ名) 入力用'!$B$8:$AN$452,14,FALSE)),"",VLOOKUP(BB45,'施設調書(公園施設・ﾒｰｶｰ名) 入力用'!$B$8:$AN$452,14,FALSE)&amp;"")</f>
        <v/>
      </c>
      <c r="BJ45" s="710"/>
      <c r="BK45" s="710"/>
      <c r="BL45" s="710"/>
      <c r="BM45" s="710"/>
      <c r="BN45" s="711"/>
      <c r="BO45" s="709" t="str">
        <f>IF(ISERROR(VLOOKUP(BB45,'施設調書(公園施設・ﾒｰｶｰ名) 入力用'!$B$8:$AN$452,18,FALSE)),"",VLOOKUP(BB45,'施設調書(公園施設・ﾒｰｶｰ名) 入力用'!$B$8:$AN$452,18,FALSE)&amp;"")</f>
        <v/>
      </c>
      <c r="BP45" s="711"/>
      <c r="BQ45" s="712" t="str">
        <f>IF(ISERROR(VLOOKUP(BB45,'施設調書(公園施設・ﾒｰｶｰ名) 入力用'!$B$8:$AN$452,19,FALSE)),"",VLOOKUP(BB45,'施設調書(公園施設・ﾒｰｶｰ名) 入力用'!$B$8:$AN$452,19,FALSE)&amp;"")</f>
        <v/>
      </c>
      <c r="BR45" s="713"/>
      <c r="BS45" s="714"/>
      <c r="BT45" s="718" t="str">
        <f>IF(ISERROR(VLOOKUP(BB45,'施設調書(公園施設・ﾒｰｶｰ名) 入力用'!$B$8:$AN$452,20,FALSE)),"",(VLOOKUP(BB45,'施設調書(公園施設・ﾒｰｶｰ名) 入力用'!$B$8:$AN$452,20,FALSE))&amp;"")</f>
        <v/>
      </c>
      <c r="BU45" s="719"/>
      <c r="BV45" s="719"/>
      <c r="BW45" s="719"/>
      <c r="BX45" s="719"/>
      <c r="BY45" s="720"/>
    </row>
    <row r="46" spans="1:77" ht="15" customHeight="1" x14ac:dyDescent="0.15">
      <c r="A46" s="228" t="str">
        <f>IF(ISERROR(VLOOKUP(B46,'施設調書(公園施設・ﾒｰｶｰ名) 入力用'!$B$8:$AN$452,6,FALSE)),"",(VLOOKUP(B46,'施設調書(公園施設・ﾒｰｶｰ名) 入力用'!$B$8:$AN$452,4,FALSE)))</f>
        <v/>
      </c>
      <c r="B46" s="229">
        <v>44</v>
      </c>
      <c r="C46" s="706" t="str">
        <f>IF(ISERROR(VLOOKUP(B46,'施設調書(公園施設・ﾒｰｶｰ名) 入力用'!$B$8:$AN$452,10,FALSE)),"",(VLOOKUP(B46,'施設調書(公園施設・ﾒｰｶｰ名) 入力用'!$B$8:$AN$452,10,FALSE)))</f>
        <v/>
      </c>
      <c r="D46" s="707"/>
      <c r="E46" s="707"/>
      <c r="F46" s="707"/>
      <c r="G46" s="707"/>
      <c r="H46" s="708"/>
      <c r="I46" s="709" t="str">
        <f>IF(ISERROR(VLOOKUP(B46,'施設調書(公園施設・ﾒｰｶｰ名) 入力用'!$B$8:$AN$452,14,FALSE)),"",VLOOKUP(B46,'施設調書(公園施設・ﾒｰｶｰ名) 入力用'!$B$8:$AN$452,14,FALSE)&amp;"")</f>
        <v/>
      </c>
      <c r="J46" s="710"/>
      <c r="K46" s="710"/>
      <c r="L46" s="710"/>
      <c r="M46" s="710"/>
      <c r="N46" s="711"/>
      <c r="O46" s="709" t="str">
        <f>IF(ISERROR(VLOOKUP(B46,'施設調書(公園施設・ﾒｰｶｰ名) 入力用'!$B$8:$AN$452,18,FALSE)),"",VLOOKUP(B46,'施設調書(公園施設・ﾒｰｶｰ名) 入力用'!$B$8:$AN$452,18,FALSE)&amp;"")</f>
        <v/>
      </c>
      <c r="P46" s="711"/>
      <c r="Q46" s="712" t="str">
        <f>IF(ISERROR(VLOOKUP(B46,'施設調書(公園施設・ﾒｰｶｰ名) 入力用'!$B$8:$AN$452,19,FALSE)),"",VLOOKUP(B46,'施設調書(公園施設・ﾒｰｶｰ名) 入力用'!$B$8:$AN$452,19,FALSE)&amp;"")</f>
        <v/>
      </c>
      <c r="R46" s="713"/>
      <c r="S46" s="714"/>
      <c r="T46" s="715" t="str">
        <f>IF(ISERROR(VLOOKUP(B46,'施設調書(公園施設・ﾒｰｶｰ名) 入力用'!$B$8:$AN$452,20,FALSE)),"",(VLOOKUP(B46,'施設調書(公園施設・ﾒｰｶｰ名) 入力用'!$B$8:$AN$452,20,FALSE))&amp;"")</f>
        <v/>
      </c>
      <c r="U46" s="716"/>
      <c r="V46" s="716"/>
      <c r="W46" s="716"/>
      <c r="X46" s="716"/>
      <c r="Y46" s="717"/>
      <c r="Z46" s="222"/>
      <c r="AA46" s="224" t="str">
        <f>IF(ISERROR(VLOOKUP(AB46,'施設調書(公園施設・ﾒｰｶｰ名) 入力用'!$B$8:$AN$452,6,FALSE)),"",(VLOOKUP(AB46,'施設調書(公園施設・ﾒｰｶｰ名) 入力用'!$B$8:$AN$452,4,FALSE)))</f>
        <v/>
      </c>
      <c r="AB46" s="229">
        <v>94</v>
      </c>
      <c r="AC46" s="721" t="str">
        <f>IF(ISERROR(VLOOKUP(AB46,'施設調書(公園施設・ﾒｰｶｰ名) 入力用'!$B$53:$AN$452,10,FALSE)),"",(VLOOKUP(AB46,'施設調書(公園施設・ﾒｰｶｰ名) 入力用'!$B$53:$AN$452,10,FALSE)))</f>
        <v/>
      </c>
      <c r="AD46" s="722"/>
      <c r="AE46" s="722"/>
      <c r="AF46" s="722"/>
      <c r="AG46" s="722"/>
      <c r="AH46" s="723"/>
      <c r="AI46" s="709" t="str">
        <f>IF(ISERROR(VLOOKUP(AB46,'施設調書(公園施設・ﾒｰｶｰ名) 入力用'!$B$53:$AN$452,14,FALSE)),"",VLOOKUP(AB46,'施設調書(公園施設・ﾒｰｶｰ名) 入力用'!$B$53:$AN$452,14,FALSE)&amp;"")</f>
        <v/>
      </c>
      <c r="AJ46" s="710"/>
      <c r="AK46" s="710"/>
      <c r="AL46" s="710"/>
      <c r="AM46" s="710"/>
      <c r="AN46" s="711"/>
      <c r="AO46" s="709" t="str">
        <f>IF(ISERROR(VLOOKUP(AB46,'施設調書(公園施設・ﾒｰｶｰ名) 入力用'!$B$8:$AN$452,18,FALSE)),"",VLOOKUP(AB46,'施設調書(公園施設・ﾒｰｶｰ名) 入力用'!$B$8:$AN$452,18,FALSE)&amp;"")</f>
        <v/>
      </c>
      <c r="AP46" s="711"/>
      <c r="AQ46" s="712" t="str">
        <f>IF(ISERROR(VLOOKUP(AB46,'施設調書(公園施設・ﾒｰｶｰ名) 入力用'!$B$8:$AN$452,19,FALSE)),"",VLOOKUP(AB46,'施設調書(公園施設・ﾒｰｶｰ名) 入力用'!$B$8:$AN$452,19,FALSE)&amp;"")</f>
        <v/>
      </c>
      <c r="AR46" s="713"/>
      <c r="AS46" s="714"/>
      <c r="AT46" s="718" t="str">
        <f>IF(ISERROR(VLOOKUP(AB46,'施設調書(公園施設・ﾒｰｶｰ名) 入力用'!$B$8:$AN$452,20,FALSE)),"",(VLOOKUP(AB46,'施設調書(公園施設・ﾒｰｶｰ名) 入力用'!$B$8:$AN$452,20,FALSE))&amp;"")</f>
        <v/>
      </c>
      <c r="AU46" s="719"/>
      <c r="AV46" s="719"/>
      <c r="AW46" s="719"/>
      <c r="AX46" s="719"/>
      <c r="AY46" s="720"/>
      <c r="AZ46" s="24"/>
      <c r="BA46" s="224" t="str">
        <f>IF(ISERROR(VLOOKUP(BB46,'施設調書(公園施設・ﾒｰｶｰ名) 入力用'!$B$8:$AN$452,6,FALSE)),"",(VLOOKUP(BB46,'施設調書(公園施設・ﾒｰｶｰ名) 入力用'!$B$8:$AN$452,4,FALSE)))</f>
        <v/>
      </c>
      <c r="BB46" s="229">
        <v>144</v>
      </c>
      <c r="BC46" s="721" t="str">
        <f>IF(ISERROR(VLOOKUP(BB46,'施設調書(公園施設・ﾒｰｶｰ名) 入力用'!$B$8:$AN$452,10,FALSE)),"",(VLOOKUP(BB46,'施設調書(公園施設・ﾒｰｶｰ名) 入力用'!$B$8:$AN$452,10,FALSE)))</f>
        <v/>
      </c>
      <c r="BD46" s="722"/>
      <c r="BE46" s="722"/>
      <c r="BF46" s="722"/>
      <c r="BG46" s="722"/>
      <c r="BH46" s="723"/>
      <c r="BI46" s="709" t="str">
        <f>IF(ISERROR(VLOOKUP(BB46,'施設調書(公園施設・ﾒｰｶｰ名) 入力用'!$B$8:$AN$452,14,FALSE)),"",VLOOKUP(BB46,'施設調書(公園施設・ﾒｰｶｰ名) 入力用'!$B$8:$AN$452,14,FALSE)&amp;"")</f>
        <v/>
      </c>
      <c r="BJ46" s="710"/>
      <c r="BK46" s="710"/>
      <c r="BL46" s="710"/>
      <c r="BM46" s="710"/>
      <c r="BN46" s="711"/>
      <c r="BO46" s="709" t="str">
        <f>IF(ISERROR(VLOOKUP(BB46,'施設調書(公園施設・ﾒｰｶｰ名) 入力用'!$B$8:$AN$452,18,FALSE)),"",VLOOKUP(BB46,'施設調書(公園施設・ﾒｰｶｰ名) 入力用'!$B$8:$AN$452,18,FALSE)&amp;"")</f>
        <v/>
      </c>
      <c r="BP46" s="711"/>
      <c r="BQ46" s="712" t="str">
        <f>IF(ISERROR(VLOOKUP(BB46,'施設調書(公園施設・ﾒｰｶｰ名) 入力用'!$B$8:$AN$452,19,FALSE)),"",VLOOKUP(BB46,'施設調書(公園施設・ﾒｰｶｰ名) 入力用'!$B$8:$AN$452,19,FALSE)&amp;"")</f>
        <v/>
      </c>
      <c r="BR46" s="713"/>
      <c r="BS46" s="714"/>
      <c r="BT46" s="718" t="str">
        <f>IF(ISERROR(VLOOKUP(BB46,'施設調書(公園施設・ﾒｰｶｰ名) 入力用'!$B$8:$AN$452,20,FALSE)),"",(VLOOKUP(BB46,'施設調書(公園施設・ﾒｰｶｰ名) 入力用'!$B$8:$AN$452,20,FALSE))&amp;"")</f>
        <v/>
      </c>
      <c r="BU46" s="719"/>
      <c r="BV46" s="719"/>
      <c r="BW46" s="719"/>
      <c r="BX46" s="719"/>
      <c r="BY46" s="720"/>
    </row>
    <row r="47" spans="1:77" ht="15" customHeight="1" x14ac:dyDescent="0.15">
      <c r="A47" s="228" t="str">
        <f>IF(ISERROR(VLOOKUP(B47,'施設調書(公園施設・ﾒｰｶｰ名) 入力用'!$B$8:$AN$452,6,FALSE)),"",(VLOOKUP(B47,'施設調書(公園施設・ﾒｰｶｰ名) 入力用'!$B$8:$AN$452,4,FALSE)))</f>
        <v/>
      </c>
      <c r="B47" s="229">
        <v>45</v>
      </c>
      <c r="C47" s="706" t="str">
        <f>IF(ISERROR(VLOOKUP(B47,'施設調書(公園施設・ﾒｰｶｰ名) 入力用'!$B$8:$AN$452,10,FALSE)),"",(VLOOKUP(B47,'施設調書(公園施設・ﾒｰｶｰ名) 入力用'!$B$8:$AN$452,10,FALSE)))</f>
        <v/>
      </c>
      <c r="D47" s="707"/>
      <c r="E47" s="707"/>
      <c r="F47" s="707"/>
      <c r="G47" s="707"/>
      <c r="H47" s="708"/>
      <c r="I47" s="709" t="str">
        <f>IF(ISERROR(VLOOKUP(B47,'施設調書(公園施設・ﾒｰｶｰ名) 入力用'!$B$8:$AN$452,14,FALSE)),"",VLOOKUP(B47,'施設調書(公園施設・ﾒｰｶｰ名) 入力用'!$B$8:$AN$452,14,FALSE)&amp;"")</f>
        <v/>
      </c>
      <c r="J47" s="710"/>
      <c r="K47" s="710"/>
      <c r="L47" s="710"/>
      <c r="M47" s="710"/>
      <c r="N47" s="711"/>
      <c r="O47" s="709" t="str">
        <f>IF(ISERROR(VLOOKUP(B47,'施設調書(公園施設・ﾒｰｶｰ名) 入力用'!$B$8:$AN$452,18,FALSE)),"",VLOOKUP(B47,'施設調書(公園施設・ﾒｰｶｰ名) 入力用'!$B$8:$AN$452,18,FALSE)&amp;"")</f>
        <v/>
      </c>
      <c r="P47" s="711"/>
      <c r="Q47" s="712" t="str">
        <f>IF(ISERROR(VLOOKUP(B47,'施設調書(公園施設・ﾒｰｶｰ名) 入力用'!$B$8:$AN$452,19,FALSE)),"",VLOOKUP(B47,'施設調書(公園施設・ﾒｰｶｰ名) 入力用'!$B$8:$AN$452,19,FALSE)&amp;"")</f>
        <v/>
      </c>
      <c r="R47" s="713"/>
      <c r="S47" s="714"/>
      <c r="T47" s="715" t="str">
        <f>IF(ISERROR(VLOOKUP(B47,'施設調書(公園施設・ﾒｰｶｰ名) 入力用'!$B$8:$AN$452,20,FALSE)),"",(VLOOKUP(B47,'施設調書(公園施設・ﾒｰｶｰ名) 入力用'!$B$8:$AN$452,20,FALSE))&amp;"")</f>
        <v/>
      </c>
      <c r="U47" s="716"/>
      <c r="V47" s="716"/>
      <c r="W47" s="716"/>
      <c r="X47" s="716"/>
      <c r="Y47" s="717"/>
      <c r="Z47" s="222"/>
      <c r="AA47" s="224" t="str">
        <f>IF(ISERROR(VLOOKUP(AB47,'施設調書(公園施設・ﾒｰｶｰ名) 入力用'!$B$8:$AN$452,6,FALSE)),"",(VLOOKUP(AB47,'施設調書(公園施設・ﾒｰｶｰ名) 入力用'!$B$8:$AN$452,4,FALSE)))</f>
        <v/>
      </c>
      <c r="AB47" s="229">
        <v>95</v>
      </c>
      <c r="AC47" s="721" t="str">
        <f>IF(ISERROR(VLOOKUP(AB47,'施設調書(公園施設・ﾒｰｶｰ名) 入力用'!$B$53:$AN$452,10,FALSE)),"",(VLOOKUP(AB47,'施設調書(公園施設・ﾒｰｶｰ名) 入力用'!$B$53:$AN$452,10,FALSE)))</f>
        <v/>
      </c>
      <c r="AD47" s="722"/>
      <c r="AE47" s="722"/>
      <c r="AF47" s="722"/>
      <c r="AG47" s="722"/>
      <c r="AH47" s="723"/>
      <c r="AI47" s="709" t="str">
        <f>IF(ISERROR(VLOOKUP(AB47,'施設調書(公園施設・ﾒｰｶｰ名) 入力用'!$B$53:$AN$452,14,FALSE)),"",VLOOKUP(AB47,'施設調書(公園施設・ﾒｰｶｰ名) 入力用'!$B$53:$AN$452,14,FALSE)&amp;"")</f>
        <v/>
      </c>
      <c r="AJ47" s="710"/>
      <c r="AK47" s="710"/>
      <c r="AL47" s="710"/>
      <c r="AM47" s="710"/>
      <c r="AN47" s="711"/>
      <c r="AO47" s="709" t="str">
        <f>IF(ISERROR(VLOOKUP(AB47,'施設調書(公園施設・ﾒｰｶｰ名) 入力用'!$B$8:$AN$452,18,FALSE)),"",VLOOKUP(AB47,'施設調書(公園施設・ﾒｰｶｰ名) 入力用'!$B$8:$AN$452,18,FALSE)&amp;"")</f>
        <v/>
      </c>
      <c r="AP47" s="711"/>
      <c r="AQ47" s="712" t="str">
        <f>IF(ISERROR(VLOOKUP(AB47,'施設調書(公園施設・ﾒｰｶｰ名) 入力用'!$B$8:$AN$452,19,FALSE)),"",VLOOKUP(AB47,'施設調書(公園施設・ﾒｰｶｰ名) 入力用'!$B$8:$AN$452,19,FALSE)&amp;"")</f>
        <v/>
      </c>
      <c r="AR47" s="713"/>
      <c r="AS47" s="714"/>
      <c r="AT47" s="718" t="str">
        <f>IF(ISERROR(VLOOKUP(AB47,'施設調書(公園施設・ﾒｰｶｰ名) 入力用'!$B$8:$AN$452,20,FALSE)),"",(VLOOKUP(AB47,'施設調書(公園施設・ﾒｰｶｰ名) 入力用'!$B$8:$AN$452,20,FALSE))&amp;"")</f>
        <v/>
      </c>
      <c r="AU47" s="719"/>
      <c r="AV47" s="719"/>
      <c r="AW47" s="719"/>
      <c r="AX47" s="719"/>
      <c r="AY47" s="720"/>
      <c r="AZ47" s="24"/>
      <c r="BA47" s="224" t="str">
        <f>IF(ISERROR(VLOOKUP(BB47,'施設調書(公園施設・ﾒｰｶｰ名) 入力用'!$B$8:$AN$452,6,FALSE)),"",(VLOOKUP(BB47,'施設調書(公園施設・ﾒｰｶｰ名) 入力用'!$B$8:$AN$452,4,FALSE)))</f>
        <v/>
      </c>
      <c r="BB47" s="229">
        <v>145</v>
      </c>
      <c r="BC47" s="721" t="str">
        <f>IF(ISERROR(VLOOKUP(BB47,'施設調書(公園施設・ﾒｰｶｰ名) 入力用'!$B$8:$AN$452,10,FALSE)),"",(VLOOKUP(BB47,'施設調書(公園施設・ﾒｰｶｰ名) 入力用'!$B$8:$AN$452,10,FALSE)))</f>
        <v/>
      </c>
      <c r="BD47" s="722"/>
      <c r="BE47" s="722"/>
      <c r="BF47" s="722"/>
      <c r="BG47" s="722"/>
      <c r="BH47" s="723"/>
      <c r="BI47" s="709" t="str">
        <f>IF(ISERROR(VLOOKUP(BB47,'施設調書(公園施設・ﾒｰｶｰ名) 入力用'!$B$8:$AN$452,14,FALSE)),"",VLOOKUP(BB47,'施設調書(公園施設・ﾒｰｶｰ名) 入力用'!$B$8:$AN$452,14,FALSE)&amp;"")</f>
        <v/>
      </c>
      <c r="BJ47" s="710"/>
      <c r="BK47" s="710"/>
      <c r="BL47" s="710"/>
      <c r="BM47" s="710"/>
      <c r="BN47" s="711"/>
      <c r="BO47" s="709" t="str">
        <f>IF(ISERROR(VLOOKUP(BB47,'施設調書(公園施設・ﾒｰｶｰ名) 入力用'!$B$8:$AN$452,18,FALSE)),"",VLOOKUP(BB47,'施設調書(公園施設・ﾒｰｶｰ名) 入力用'!$B$8:$AN$452,18,FALSE)&amp;"")</f>
        <v/>
      </c>
      <c r="BP47" s="711"/>
      <c r="BQ47" s="712" t="str">
        <f>IF(ISERROR(VLOOKUP(BB47,'施設調書(公園施設・ﾒｰｶｰ名) 入力用'!$B$8:$AN$452,19,FALSE)),"",VLOOKUP(BB47,'施設調書(公園施設・ﾒｰｶｰ名) 入力用'!$B$8:$AN$452,19,FALSE)&amp;"")</f>
        <v/>
      </c>
      <c r="BR47" s="713"/>
      <c r="BS47" s="714"/>
      <c r="BT47" s="718" t="str">
        <f>IF(ISERROR(VLOOKUP(BB47,'施設調書(公園施設・ﾒｰｶｰ名) 入力用'!$B$8:$AN$452,20,FALSE)),"",(VLOOKUP(BB47,'施設調書(公園施設・ﾒｰｶｰ名) 入力用'!$B$8:$AN$452,20,FALSE))&amp;"")</f>
        <v/>
      </c>
      <c r="BU47" s="719"/>
      <c r="BV47" s="719"/>
      <c r="BW47" s="719"/>
      <c r="BX47" s="719"/>
      <c r="BY47" s="720"/>
    </row>
    <row r="48" spans="1:77" ht="15" customHeight="1" x14ac:dyDescent="0.15">
      <c r="A48" s="228" t="str">
        <f>IF(ISERROR(VLOOKUP(B48,'施設調書(公園施設・ﾒｰｶｰ名) 入力用'!$B$8:$AN$452,6,FALSE)),"",(VLOOKUP(B48,'施設調書(公園施設・ﾒｰｶｰ名) 入力用'!$B$8:$AN$452,4,FALSE)))</f>
        <v/>
      </c>
      <c r="B48" s="229">
        <v>46</v>
      </c>
      <c r="C48" s="706" t="str">
        <f>IF(ISERROR(VLOOKUP(B48,'施設調書(公園施設・ﾒｰｶｰ名) 入力用'!$B$8:$AN$452,10,FALSE)),"",(VLOOKUP(B48,'施設調書(公園施設・ﾒｰｶｰ名) 入力用'!$B$8:$AN$452,10,FALSE)))</f>
        <v/>
      </c>
      <c r="D48" s="707"/>
      <c r="E48" s="707"/>
      <c r="F48" s="707"/>
      <c r="G48" s="707"/>
      <c r="H48" s="708"/>
      <c r="I48" s="709" t="str">
        <f>IF(ISERROR(VLOOKUP(B48,'施設調書(公園施設・ﾒｰｶｰ名) 入力用'!$B$8:$AN$452,14,FALSE)),"",VLOOKUP(B48,'施設調書(公園施設・ﾒｰｶｰ名) 入力用'!$B$8:$AN$452,14,FALSE)&amp;"")</f>
        <v/>
      </c>
      <c r="J48" s="710"/>
      <c r="K48" s="710"/>
      <c r="L48" s="710"/>
      <c r="M48" s="710"/>
      <c r="N48" s="711"/>
      <c r="O48" s="709" t="str">
        <f>IF(ISERROR(VLOOKUP(B48,'施設調書(公園施設・ﾒｰｶｰ名) 入力用'!$B$8:$AN$452,18,FALSE)),"",VLOOKUP(B48,'施設調書(公園施設・ﾒｰｶｰ名) 入力用'!$B$8:$AN$452,18,FALSE)&amp;"")</f>
        <v/>
      </c>
      <c r="P48" s="711"/>
      <c r="Q48" s="712" t="str">
        <f>IF(ISERROR(VLOOKUP(B48,'施設調書(公園施設・ﾒｰｶｰ名) 入力用'!$B$8:$AN$452,19,FALSE)),"",VLOOKUP(B48,'施設調書(公園施設・ﾒｰｶｰ名) 入力用'!$B$8:$AN$452,19,FALSE)&amp;"")</f>
        <v/>
      </c>
      <c r="R48" s="713"/>
      <c r="S48" s="714"/>
      <c r="T48" s="715" t="str">
        <f>IF(ISERROR(VLOOKUP(B48,'施設調書(公園施設・ﾒｰｶｰ名) 入力用'!$B$8:$AN$452,20,FALSE)),"",(VLOOKUP(B48,'施設調書(公園施設・ﾒｰｶｰ名) 入力用'!$B$8:$AN$452,20,FALSE))&amp;"")</f>
        <v/>
      </c>
      <c r="U48" s="716"/>
      <c r="V48" s="716"/>
      <c r="W48" s="716"/>
      <c r="X48" s="716"/>
      <c r="Y48" s="717"/>
      <c r="Z48" s="222"/>
      <c r="AA48" s="224" t="str">
        <f>IF(ISERROR(VLOOKUP(AB48,'施設調書(公園施設・ﾒｰｶｰ名) 入力用'!$B$8:$AN$452,6,FALSE)),"",(VLOOKUP(AB48,'施設調書(公園施設・ﾒｰｶｰ名) 入力用'!$B$8:$AN$452,4,FALSE)))</f>
        <v/>
      </c>
      <c r="AB48" s="229">
        <v>96</v>
      </c>
      <c r="AC48" s="721" t="str">
        <f>IF(ISERROR(VLOOKUP(AB48,'施設調書(公園施設・ﾒｰｶｰ名) 入力用'!$B$53:$AN$452,10,FALSE)),"",(VLOOKUP(AB48,'施設調書(公園施設・ﾒｰｶｰ名) 入力用'!$B$53:$AN$452,10,FALSE)))</f>
        <v/>
      </c>
      <c r="AD48" s="722"/>
      <c r="AE48" s="722"/>
      <c r="AF48" s="722"/>
      <c r="AG48" s="722"/>
      <c r="AH48" s="723"/>
      <c r="AI48" s="709" t="str">
        <f>IF(ISERROR(VLOOKUP(AB48,'施設調書(公園施設・ﾒｰｶｰ名) 入力用'!$B$53:$AN$452,14,FALSE)),"",VLOOKUP(AB48,'施設調書(公園施設・ﾒｰｶｰ名) 入力用'!$B$53:$AN$452,14,FALSE)&amp;"")</f>
        <v/>
      </c>
      <c r="AJ48" s="710"/>
      <c r="AK48" s="710"/>
      <c r="AL48" s="710"/>
      <c r="AM48" s="710"/>
      <c r="AN48" s="711"/>
      <c r="AO48" s="709" t="str">
        <f>IF(ISERROR(VLOOKUP(AB48,'施設調書(公園施設・ﾒｰｶｰ名) 入力用'!$B$8:$AN$452,18,FALSE)),"",VLOOKUP(AB48,'施設調書(公園施設・ﾒｰｶｰ名) 入力用'!$B$8:$AN$452,18,FALSE)&amp;"")</f>
        <v/>
      </c>
      <c r="AP48" s="711"/>
      <c r="AQ48" s="712" t="str">
        <f>IF(ISERROR(VLOOKUP(AB48,'施設調書(公園施設・ﾒｰｶｰ名) 入力用'!$B$8:$AN$452,19,FALSE)),"",VLOOKUP(AB48,'施設調書(公園施設・ﾒｰｶｰ名) 入力用'!$B$8:$AN$452,19,FALSE)&amp;"")</f>
        <v/>
      </c>
      <c r="AR48" s="713"/>
      <c r="AS48" s="714"/>
      <c r="AT48" s="718" t="str">
        <f>IF(ISERROR(VLOOKUP(AB48,'施設調書(公園施設・ﾒｰｶｰ名) 入力用'!$B$8:$AN$452,20,FALSE)),"",(VLOOKUP(AB48,'施設調書(公園施設・ﾒｰｶｰ名) 入力用'!$B$8:$AN$452,20,FALSE))&amp;"")</f>
        <v/>
      </c>
      <c r="AU48" s="719"/>
      <c r="AV48" s="719"/>
      <c r="AW48" s="719"/>
      <c r="AX48" s="719"/>
      <c r="AY48" s="720"/>
      <c r="AZ48" s="24"/>
      <c r="BA48" s="224" t="str">
        <f>IF(ISERROR(VLOOKUP(BB48,'施設調書(公園施設・ﾒｰｶｰ名) 入力用'!$B$8:$AN$452,6,FALSE)),"",(VLOOKUP(BB48,'施設調書(公園施設・ﾒｰｶｰ名) 入力用'!$B$8:$AN$452,4,FALSE)))</f>
        <v/>
      </c>
      <c r="BB48" s="229">
        <v>146</v>
      </c>
      <c r="BC48" s="721" t="str">
        <f>IF(ISERROR(VLOOKUP(BB48,'施設調書(公園施設・ﾒｰｶｰ名) 入力用'!$B$8:$AN$452,10,FALSE)),"",(VLOOKUP(BB48,'施設調書(公園施設・ﾒｰｶｰ名) 入力用'!$B$8:$AN$452,10,FALSE)))</f>
        <v/>
      </c>
      <c r="BD48" s="722"/>
      <c r="BE48" s="722"/>
      <c r="BF48" s="722"/>
      <c r="BG48" s="722"/>
      <c r="BH48" s="723"/>
      <c r="BI48" s="709" t="str">
        <f>IF(ISERROR(VLOOKUP(BB48,'施設調書(公園施設・ﾒｰｶｰ名) 入力用'!$B$8:$AN$452,14,FALSE)),"",VLOOKUP(BB48,'施設調書(公園施設・ﾒｰｶｰ名) 入力用'!$B$8:$AN$452,14,FALSE)&amp;"")</f>
        <v/>
      </c>
      <c r="BJ48" s="710"/>
      <c r="BK48" s="710"/>
      <c r="BL48" s="710"/>
      <c r="BM48" s="710"/>
      <c r="BN48" s="711"/>
      <c r="BO48" s="709" t="str">
        <f>IF(ISERROR(VLOOKUP(BB48,'施設調書(公園施設・ﾒｰｶｰ名) 入力用'!$B$8:$AN$452,18,FALSE)),"",VLOOKUP(BB48,'施設調書(公園施設・ﾒｰｶｰ名) 入力用'!$B$8:$AN$452,18,FALSE)&amp;"")</f>
        <v/>
      </c>
      <c r="BP48" s="711"/>
      <c r="BQ48" s="712" t="str">
        <f>IF(ISERROR(VLOOKUP(BB48,'施設調書(公園施設・ﾒｰｶｰ名) 入力用'!$B$8:$AN$452,19,FALSE)),"",VLOOKUP(BB48,'施設調書(公園施設・ﾒｰｶｰ名) 入力用'!$B$8:$AN$452,19,FALSE)&amp;"")</f>
        <v/>
      </c>
      <c r="BR48" s="713"/>
      <c r="BS48" s="714"/>
      <c r="BT48" s="718" t="str">
        <f>IF(ISERROR(VLOOKUP(BB48,'施設調書(公園施設・ﾒｰｶｰ名) 入力用'!$B$8:$AN$452,20,FALSE)),"",(VLOOKUP(BB48,'施設調書(公園施設・ﾒｰｶｰ名) 入力用'!$B$8:$AN$452,20,FALSE))&amp;"")</f>
        <v/>
      </c>
      <c r="BU48" s="719"/>
      <c r="BV48" s="719"/>
      <c r="BW48" s="719"/>
      <c r="BX48" s="719"/>
      <c r="BY48" s="720"/>
    </row>
    <row r="49" spans="1:77" ht="15" customHeight="1" x14ac:dyDescent="0.15">
      <c r="A49" s="228" t="str">
        <f>IF(ISERROR(VLOOKUP(B49,'施設調書(公園施設・ﾒｰｶｰ名) 入力用'!$B$8:$AN$452,6,FALSE)),"",(VLOOKUP(B49,'施設調書(公園施設・ﾒｰｶｰ名) 入力用'!$B$8:$AN$452,4,FALSE)))</f>
        <v/>
      </c>
      <c r="B49" s="229">
        <v>47</v>
      </c>
      <c r="C49" s="706" t="str">
        <f>IF(ISERROR(VLOOKUP(B49,'施設調書(公園施設・ﾒｰｶｰ名) 入力用'!$B$8:$AN$452,10,FALSE)),"",(VLOOKUP(B49,'施設調書(公園施設・ﾒｰｶｰ名) 入力用'!$B$8:$AN$452,10,FALSE)))</f>
        <v/>
      </c>
      <c r="D49" s="707"/>
      <c r="E49" s="707"/>
      <c r="F49" s="707"/>
      <c r="G49" s="707"/>
      <c r="H49" s="708"/>
      <c r="I49" s="709" t="str">
        <f>IF(ISERROR(VLOOKUP(B49,'施設調書(公園施設・ﾒｰｶｰ名) 入力用'!$B$8:$AN$452,14,FALSE)),"",VLOOKUP(B49,'施設調書(公園施設・ﾒｰｶｰ名) 入力用'!$B$8:$AN$452,14,FALSE)&amp;"")</f>
        <v/>
      </c>
      <c r="J49" s="710"/>
      <c r="K49" s="710"/>
      <c r="L49" s="710"/>
      <c r="M49" s="710"/>
      <c r="N49" s="711"/>
      <c r="O49" s="709" t="str">
        <f>IF(ISERROR(VLOOKUP(B49,'施設調書(公園施設・ﾒｰｶｰ名) 入力用'!$B$8:$AN$452,18,FALSE)),"",VLOOKUP(B49,'施設調書(公園施設・ﾒｰｶｰ名) 入力用'!$B$8:$AN$452,18,FALSE)&amp;"")</f>
        <v/>
      </c>
      <c r="P49" s="711"/>
      <c r="Q49" s="712" t="str">
        <f>IF(ISERROR(VLOOKUP(B49,'施設調書(公園施設・ﾒｰｶｰ名) 入力用'!$B$8:$AN$452,19,FALSE)),"",VLOOKUP(B49,'施設調書(公園施設・ﾒｰｶｰ名) 入力用'!$B$8:$AN$452,19,FALSE)&amp;"")</f>
        <v/>
      </c>
      <c r="R49" s="713"/>
      <c r="S49" s="714"/>
      <c r="T49" s="715" t="str">
        <f>IF(ISERROR(VLOOKUP(B49,'施設調書(公園施設・ﾒｰｶｰ名) 入力用'!$B$8:$AN$452,20,FALSE)),"",(VLOOKUP(B49,'施設調書(公園施設・ﾒｰｶｰ名) 入力用'!$B$8:$AN$452,20,FALSE))&amp;"")</f>
        <v/>
      </c>
      <c r="U49" s="716"/>
      <c r="V49" s="716"/>
      <c r="W49" s="716"/>
      <c r="X49" s="716"/>
      <c r="Y49" s="717"/>
      <c r="Z49" s="222"/>
      <c r="AA49" s="224" t="str">
        <f>IF(ISERROR(VLOOKUP(AB49,'施設調書(公園施設・ﾒｰｶｰ名) 入力用'!$B$8:$AN$452,6,FALSE)),"",(VLOOKUP(AB49,'施設調書(公園施設・ﾒｰｶｰ名) 入力用'!$B$8:$AN$452,4,FALSE)))</f>
        <v/>
      </c>
      <c r="AB49" s="229">
        <v>97</v>
      </c>
      <c r="AC49" s="721" t="str">
        <f>IF(ISERROR(VLOOKUP(AB49,'施設調書(公園施設・ﾒｰｶｰ名) 入力用'!$B$53:$AN$452,10,FALSE)),"",(VLOOKUP(AB49,'施設調書(公園施設・ﾒｰｶｰ名) 入力用'!$B$53:$AN$452,10,FALSE)))</f>
        <v/>
      </c>
      <c r="AD49" s="722"/>
      <c r="AE49" s="722"/>
      <c r="AF49" s="722"/>
      <c r="AG49" s="722"/>
      <c r="AH49" s="723"/>
      <c r="AI49" s="709" t="str">
        <f>IF(ISERROR(VLOOKUP(AB49,'施設調書(公園施設・ﾒｰｶｰ名) 入力用'!$B$53:$AN$452,14,FALSE)),"",VLOOKUP(AB49,'施設調書(公園施設・ﾒｰｶｰ名) 入力用'!$B$53:$AN$452,14,FALSE)&amp;"")</f>
        <v/>
      </c>
      <c r="AJ49" s="710"/>
      <c r="AK49" s="710"/>
      <c r="AL49" s="710"/>
      <c r="AM49" s="710"/>
      <c r="AN49" s="711"/>
      <c r="AO49" s="709" t="str">
        <f>IF(ISERROR(VLOOKUP(AB49,'施設調書(公園施設・ﾒｰｶｰ名) 入力用'!$B$8:$AN$452,18,FALSE)),"",VLOOKUP(AB49,'施設調書(公園施設・ﾒｰｶｰ名) 入力用'!$B$8:$AN$452,18,FALSE)&amp;"")</f>
        <v/>
      </c>
      <c r="AP49" s="711"/>
      <c r="AQ49" s="712" t="str">
        <f>IF(ISERROR(VLOOKUP(AB49,'施設調書(公園施設・ﾒｰｶｰ名) 入力用'!$B$8:$AN$452,19,FALSE)),"",VLOOKUP(AB49,'施設調書(公園施設・ﾒｰｶｰ名) 入力用'!$B$8:$AN$452,19,FALSE)&amp;"")</f>
        <v/>
      </c>
      <c r="AR49" s="713"/>
      <c r="AS49" s="714"/>
      <c r="AT49" s="718" t="str">
        <f>IF(ISERROR(VLOOKUP(AB49,'施設調書(公園施設・ﾒｰｶｰ名) 入力用'!$B$8:$AN$452,20,FALSE)),"",(VLOOKUP(AB49,'施設調書(公園施設・ﾒｰｶｰ名) 入力用'!$B$8:$AN$452,20,FALSE))&amp;"")</f>
        <v/>
      </c>
      <c r="AU49" s="719"/>
      <c r="AV49" s="719"/>
      <c r="AW49" s="719"/>
      <c r="AX49" s="719"/>
      <c r="AY49" s="720"/>
      <c r="AZ49" s="24"/>
      <c r="BA49" s="224" t="str">
        <f>IF(ISERROR(VLOOKUP(BB49,'施設調書(公園施設・ﾒｰｶｰ名) 入力用'!$B$8:$AN$452,6,FALSE)),"",(VLOOKUP(BB49,'施設調書(公園施設・ﾒｰｶｰ名) 入力用'!$B$8:$AN$452,4,FALSE)))</f>
        <v/>
      </c>
      <c r="BB49" s="229">
        <v>147</v>
      </c>
      <c r="BC49" s="721" t="str">
        <f>IF(ISERROR(VLOOKUP(BB49,'施設調書(公園施設・ﾒｰｶｰ名) 入力用'!$B$8:$AN$452,10,FALSE)),"",(VLOOKUP(BB49,'施設調書(公園施設・ﾒｰｶｰ名) 入力用'!$B$8:$AN$452,10,FALSE)))</f>
        <v/>
      </c>
      <c r="BD49" s="722"/>
      <c r="BE49" s="722"/>
      <c r="BF49" s="722"/>
      <c r="BG49" s="722"/>
      <c r="BH49" s="723"/>
      <c r="BI49" s="709" t="str">
        <f>IF(ISERROR(VLOOKUP(BB49,'施設調書(公園施設・ﾒｰｶｰ名) 入力用'!$B$8:$AN$452,14,FALSE)),"",VLOOKUP(BB49,'施設調書(公園施設・ﾒｰｶｰ名) 入力用'!$B$8:$AN$452,14,FALSE)&amp;"")</f>
        <v/>
      </c>
      <c r="BJ49" s="710"/>
      <c r="BK49" s="710"/>
      <c r="BL49" s="710"/>
      <c r="BM49" s="710"/>
      <c r="BN49" s="711"/>
      <c r="BO49" s="709" t="str">
        <f>IF(ISERROR(VLOOKUP(BB49,'施設調書(公園施設・ﾒｰｶｰ名) 入力用'!$B$8:$AN$452,18,FALSE)),"",VLOOKUP(BB49,'施設調書(公園施設・ﾒｰｶｰ名) 入力用'!$B$8:$AN$452,18,FALSE)&amp;"")</f>
        <v/>
      </c>
      <c r="BP49" s="711"/>
      <c r="BQ49" s="712" t="str">
        <f>IF(ISERROR(VLOOKUP(BB49,'施設調書(公園施設・ﾒｰｶｰ名) 入力用'!$B$8:$AN$452,19,FALSE)),"",VLOOKUP(BB49,'施設調書(公園施設・ﾒｰｶｰ名) 入力用'!$B$8:$AN$452,19,FALSE)&amp;"")</f>
        <v/>
      </c>
      <c r="BR49" s="713"/>
      <c r="BS49" s="714"/>
      <c r="BT49" s="718" t="str">
        <f>IF(ISERROR(VLOOKUP(BB49,'施設調書(公園施設・ﾒｰｶｰ名) 入力用'!$B$8:$AN$452,20,FALSE)),"",(VLOOKUP(BB49,'施設調書(公園施設・ﾒｰｶｰ名) 入力用'!$B$8:$AN$452,20,FALSE))&amp;"")</f>
        <v/>
      </c>
      <c r="BU49" s="719"/>
      <c r="BV49" s="719"/>
      <c r="BW49" s="719"/>
      <c r="BX49" s="719"/>
      <c r="BY49" s="720"/>
    </row>
    <row r="50" spans="1:77" ht="15" customHeight="1" x14ac:dyDescent="0.15">
      <c r="A50" s="228" t="str">
        <f>IF(ISERROR(VLOOKUP(B50,'施設調書(公園施設・ﾒｰｶｰ名) 入力用'!$B$8:$AN$452,6,FALSE)),"",(VLOOKUP(B50,'施設調書(公園施設・ﾒｰｶｰ名) 入力用'!$B$8:$AN$452,4,FALSE)))</f>
        <v/>
      </c>
      <c r="B50" s="229">
        <v>48</v>
      </c>
      <c r="C50" s="706" t="str">
        <f>IF(ISERROR(VLOOKUP(B50,'施設調書(公園施設・ﾒｰｶｰ名) 入力用'!$B$8:$AN$452,10,FALSE)),"",(VLOOKUP(B50,'施設調書(公園施設・ﾒｰｶｰ名) 入力用'!$B$8:$AN$452,10,FALSE)))</f>
        <v/>
      </c>
      <c r="D50" s="707"/>
      <c r="E50" s="707"/>
      <c r="F50" s="707"/>
      <c r="G50" s="707"/>
      <c r="H50" s="708"/>
      <c r="I50" s="709" t="str">
        <f>IF(ISERROR(VLOOKUP(B50,'施設調書(公園施設・ﾒｰｶｰ名) 入力用'!$B$8:$AN$452,14,FALSE)),"",VLOOKUP(B50,'施設調書(公園施設・ﾒｰｶｰ名) 入力用'!$B$8:$AN$452,14,FALSE)&amp;"")</f>
        <v/>
      </c>
      <c r="J50" s="710"/>
      <c r="K50" s="710"/>
      <c r="L50" s="710"/>
      <c r="M50" s="710"/>
      <c r="N50" s="711"/>
      <c r="O50" s="709" t="str">
        <f>IF(ISERROR(VLOOKUP(B50,'施設調書(公園施設・ﾒｰｶｰ名) 入力用'!$B$8:$AN$452,18,FALSE)),"",VLOOKUP(B50,'施設調書(公園施設・ﾒｰｶｰ名) 入力用'!$B$8:$AN$452,18,FALSE)&amp;"")</f>
        <v/>
      </c>
      <c r="P50" s="711"/>
      <c r="Q50" s="712" t="str">
        <f>IF(ISERROR(VLOOKUP(B50,'施設調書(公園施設・ﾒｰｶｰ名) 入力用'!$B$8:$AN$452,19,FALSE)),"",VLOOKUP(B50,'施設調書(公園施設・ﾒｰｶｰ名) 入力用'!$B$8:$AN$452,19,FALSE)&amp;"")</f>
        <v/>
      </c>
      <c r="R50" s="713"/>
      <c r="S50" s="714"/>
      <c r="T50" s="715" t="str">
        <f>IF(ISERROR(VLOOKUP(B50,'施設調書(公園施設・ﾒｰｶｰ名) 入力用'!$B$8:$AN$452,20,FALSE)),"",(VLOOKUP(B50,'施設調書(公園施設・ﾒｰｶｰ名) 入力用'!$B$8:$AN$452,20,FALSE))&amp;"")</f>
        <v/>
      </c>
      <c r="U50" s="716"/>
      <c r="V50" s="716"/>
      <c r="W50" s="716"/>
      <c r="X50" s="716"/>
      <c r="Y50" s="717"/>
      <c r="Z50" s="222"/>
      <c r="AA50" s="224" t="str">
        <f>IF(ISERROR(VLOOKUP(AB50,'施設調書(公園施設・ﾒｰｶｰ名) 入力用'!$B$8:$AN$452,6,FALSE)),"",(VLOOKUP(AB50,'施設調書(公園施設・ﾒｰｶｰ名) 入力用'!$B$8:$AN$452,4,FALSE)))</f>
        <v/>
      </c>
      <c r="AB50" s="229">
        <v>98</v>
      </c>
      <c r="AC50" s="721" t="str">
        <f>IF(ISERROR(VLOOKUP(AB50,'施設調書(公園施設・ﾒｰｶｰ名) 入力用'!$B$53:$AN$452,10,FALSE)),"",(VLOOKUP(AB50,'施設調書(公園施設・ﾒｰｶｰ名) 入力用'!$B$53:$AN$452,10,FALSE)))</f>
        <v/>
      </c>
      <c r="AD50" s="722"/>
      <c r="AE50" s="722"/>
      <c r="AF50" s="722"/>
      <c r="AG50" s="722"/>
      <c r="AH50" s="723"/>
      <c r="AI50" s="709" t="str">
        <f>IF(ISERROR(VLOOKUP(AB50,'施設調書(公園施設・ﾒｰｶｰ名) 入力用'!$B$53:$AN$452,14,FALSE)),"",VLOOKUP(AB50,'施設調書(公園施設・ﾒｰｶｰ名) 入力用'!$B$53:$AN$452,14,FALSE)&amp;"")</f>
        <v/>
      </c>
      <c r="AJ50" s="710"/>
      <c r="AK50" s="710"/>
      <c r="AL50" s="710"/>
      <c r="AM50" s="710"/>
      <c r="AN50" s="711"/>
      <c r="AO50" s="709" t="str">
        <f>IF(ISERROR(VLOOKUP(AB50,'施設調書(公園施設・ﾒｰｶｰ名) 入力用'!$B$8:$AN$452,18,FALSE)),"",VLOOKUP(AB50,'施設調書(公園施設・ﾒｰｶｰ名) 入力用'!$B$8:$AN$452,18,FALSE)&amp;"")</f>
        <v/>
      </c>
      <c r="AP50" s="711"/>
      <c r="AQ50" s="712" t="str">
        <f>IF(ISERROR(VLOOKUP(AB50,'施設調書(公園施設・ﾒｰｶｰ名) 入力用'!$B$8:$AN$452,19,FALSE)),"",VLOOKUP(AB50,'施設調書(公園施設・ﾒｰｶｰ名) 入力用'!$B$8:$AN$452,19,FALSE)&amp;"")</f>
        <v/>
      </c>
      <c r="AR50" s="713"/>
      <c r="AS50" s="714"/>
      <c r="AT50" s="718" t="str">
        <f>IF(ISERROR(VLOOKUP(AB50,'施設調書(公園施設・ﾒｰｶｰ名) 入力用'!$B$8:$AN$452,20,FALSE)),"",(VLOOKUP(AB50,'施設調書(公園施設・ﾒｰｶｰ名) 入力用'!$B$8:$AN$452,20,FALSE))&amp;"")</f>
        <v/>
      </c>
      <c r="AU50" s="719"/>
      <c r="AV50" s="719"/>
      <c r="AW50" s="719"/>
      <c r="AX50" s="719"/>
      <c r="AY50" s="720"/>
      <c r="AZ50" s="24"/>
      <c r="BA50" s="224" t="str">
        <f>IF(ISERROR(VLOOKUP(BB50,'施設調書(公園施設・ﾒｰｶｰ名) 入力用'!$B$8:$AN$452,6,FALSE)),"",(VLOOKUP(BB50,'施設調書(公園施設・ﾒｰｶｰ名) 入力用'!$B$8:$AN$452,4,FALSE)))</f>
        <v/>
      </c>
      <c r="BB50" s="229">
        <v>148</v>
      </c>
      <c r="BC50" s="721" t="str">
        <f>IF(ISERROR(VLOOKUP(BB50,'施設調書(公園施設・ﾒｰｶｰ名) 入力用'!$B$8:$AN$452,10,FALSE)),"",(VLOOKUP(BB50,'施設調書(公園施設・ﾒｰｶｰ名) 入力用'!$B$8:$AN$452,10,FALSE)))</f>
        <v/>
      </c>
      <c r="BD50" s="722"/>
      <c r="BE50" s="722"/>
      <c r="BF50" s="722"/>
      <c r="BG50" s="722"/>
      <c r="BH50" s="723"/>
      <c r="BI50" s="709" t="str">
        <f>IF(ISERROR(VLOOKUP(BB50,'施設調書(公園施設・ﾒｰｶｰ名) 入力用'!$B$8:$AN$452,14,FALSE)),"",VLOOKUP(BB50,'施設調書(公園施設・ﾒｰｶｰ名) 入力用'!$B$8:$AN$452,14,FALSE)&amp;"")</f>
        <v/>
      </c>
      <c r="BJ50" s="710"/>
      <c r="BK50" s="710"/>
      <c r="BL50" s="710"/>
      <c r="BM50" s="710"/>
      <c r="BN50" s="711"/>
      <c r="BO50" s="709" t="str">
        <f>IF(ISERROR(VLOOKUP(BB50,'施設調書(公園施設・ﾒｰｶｰ名) 入力用'!$B$8:$AN$452,18,FALSE)),"",VLOOKUP(BB50,'施設調書(公園施設・ﾒｰｶｰ名) 入力用'!$B$8:$AN$452,18,FALSE)&amp;"")</f>
        <v/>
      </c>
      <c r="BP50" s="711"/>
      <c r="BQ50" s="712" t="str">
        <f>IF(ISERROR(VLOOKUP(BB50,'施設調書(公園施設・ﾒｰｶｰ名) 入力用'!$B$8:$AN$452,19,FALSE)),"",VLOOKUP(BB50,'施設調書(公園施設・ﾒｰｶｰ名) 入力用'!$B$8:$AN$452,19,FALSE)&amp;"")</f>
        <v/>
      </c>
      <c r="BR50" s="713"/>
      <c r="BS50" s="714"/>
      <c r="BT50" s="718" t="str">
        <f>IF(ISERROR(VLOOKUP(BB50,'施設調書(公園施設・ﾒｰｶｰ名) 入力用'!$B$8:$AN$452,20,FALSE)),"",(VLOOKUP(BB50,'施設調書(公園施設・ﾒｰｶｰ名) 入力用'!$B$8:$AN$452,20,FALSE))&amp;"")</f>
        <v/>
      </c>
      <c r="BU50" s="719"/>
      <c r="BV50" s="719"/>
      <c r="BW50" s="719"/>
      <c r="BX50" s="719"/>
      <c r="BY50" s="720"/>
    </row>
    <row r="51" spans="1:77" ht="15" customHeight="1" x14ac:dyDescent="0.15">
      <c r="A51" s="228" t="str">
        <f>IF(ISERROR(VLOOKUP(B51,'施設調書(公園施設・ﾒｰｶｰ名) 入力用'!$B$8:$AN$452,6,FALSE)),"",(VLOOKUP(B51,'施設調書(公園施設・ﾒｰｶｰ名) 入力用'!$B$8:$AN$452,4,FALSE)))</f>
        <v/>
      </c>
      <c r="B51" s="229">
        <v>49</v>
      </c>
      <c r="C51" s="706" t="str">
        <f>IF(ISERROR(VLOOKUP(B51,'施設調書(公園施設・ﾒｰｶｰ名) 入力用'!$B$8:$AN$452,10,FALSE)),"",(VLOOKUP(B51,'施設調書(公園施設・ﾒｰｶｰ名) 入力用'!$B$8:$AN$452,10,FALSE)))</f>
        <v/>
      </c>
      <c r="D51" s="707"/>
      <c r="E51" s="707"/>
      <c r="F51" s="707"/>
      <c r="G51" s="707"/>
      <c r="H51" s="708"/>
      <c r="I51" s="709" t="str">
        <f>IF(ISERROR(VLOOKUP(B51,'施設調書(公園施設・ﾒｰｶｰ名) 入力用'!$B$8:$AN$452,14,FALSE)),"",VLOOKUP(B51,'施設調書(公園施設・ﾒｰｶｰ名) 入力用'!$B$8:$AN$452,14,FALSE)&amp;"")</f>
        <v/>
      </c>
      <c r="J51" s="710"/>
      <c r="K51" s="710"/>
      <c r="L51" s="710"/>
      <c r="M51" s="710"/>
      <c r="N51" s="711"/>
      <c r="O51" s="709" t="str">
        <f>IF(ISERROR(VLOOKUP(B51,'施設調書(公園施設・ﾒｰｶｰ名) 入力用'!$B$8:$AN$452,18,FALSE)),"",VLOOKUP(B51,'施設調書(公園施設・ﾒｰｶｰ名) 入力用'!$B$8:$AN$452,18,FALSE)&amp;"")</f>
        <v/>
      </c>
      <c r="P51" s="711"/>
      <c r="Q51" s="712" t="str">
        <f>IF(ISERROR(VLOOKUP(B51,'施設調書(公園施設・ﾒｰｶｰ名) 入力用'!$B$8:$AN$452,19,FALSE)),"",VLOOKUP(B51,'施設調書(公園施設・ﾒｰｶｰ名) 入力用'!$B$8:$AN$452,19,FALSE)&amp;"")</f>
        <v/>
      </c>
      <c r="R51" s="713"/>
      <c r="S51" s="714"/>
      <c r="T51" s="715" t="str">
        <f>IF(ISERROR(VLOOKUP(B51,'施設調書(公園施設・ﾒｰｶｰ名) 入力用'!$B$8:$AN$452,20,FALSE)),"",(VLOOKUP(B51,'施設調書(公園施設・ﾒｰｶｰ名) 入力用'!$B$8:$AN$452,20,FALSE))&amp;"")</f>
        <v/>
      </c>
      <c r="U51" s="716"/>
      <c r="V51" s="716"/>
      <c r="W51" s="716"/>
      <c r="X51" s="716"/>
      <c r="Y51" s="717"/>
      <c r="Z51" s="222"/>
      <c r="AA51" s="224" t="str">
        <f>IF(ISERROR(VLOOKUP(AB51,'施設調書(公園施設・ﾒｰｶｰ名) 入力用'!$B$8:$AN$452,6,FALSE)),"",(VLOOKUP(AB51,'施設調書(公園施設・ﾒｰｶｰ名) 入力用'!$B$8:$AN$452,4,FALSE)))</f>
        <v/>
      </c>
      <c r="AB51" s="229">
        <v>99</v>
      </c>
      <c r="AC51" s="721" t="str">
        <f>IF(ISERROR(VLOOKUP(AB51,'施設調書(公園施設・ﾒｰｶｰ名) 入力用'!$B$53:$AN$452,10,FALSE)),"",(VLOOKUP(AB51,'施設調書(公園施設・ﾒｰｶｰ名) 入力用'!$B$53:$AN$452,10,FALSE)))</f>
        <v/>
      </c>
      <c r="AD51" s="722"/>
      <c r="AE51" s="722"/>
      <c r="AF51" s="722"/>
      <c r="AG51" s="722"/>
      <c r="AH51" s="723"/>
      <c r="AI51" s="709" t="str">
        <f>IF(ISERROR(VLOOKUP(AB51,'施設調書(公園施設・ﾒｰｶｰ名) 入力用'!$B$53:$AN$452,14,FALSE)),"",VLOOKUP(AB51,'施設調書(公園施設・ﾒｰｶｰ名) 入力用'!$B$53:$AN$452,14,FALSE)&amp;"")</f>
        <v/>
      </c>
      <c r="AJ51" s="710"/>
      <c r="AK51" s="710"/>
      <c r="AL51" s="710"/>
      <c r="AM51" s="710"/>
      <c r="AN51" s="711"/>
      <c r="AO51" s="709" t="str">
        <f>IF(ISERROR(VLOOKUP(AB51,'施設調書(公園施設・ﾒｰｶｰ名) 入力用'!$B$8:$AN$452,18,FALSE)),"",VLOOKUP(AB51,'施設調書(公園施設・ﾒｰｶｰ名) 入力用'!$B$8:$AN$452,18,FALSE)&amp;"")</f>
        <v/>
      </c>
      <c r="AP51" s="711"/>
      <c r="AQ51" s="712" t="str">
        <f>IF(ISERROR(VLOOKUP(AB51,'施設調書(公園施設・ﾒｰｶｰ名) 入力用'!$B$8:$AN$452,19,FALSE)),"",VLOOKUP(AB51,'施設調書(公園施設・ﾒｰｶｰ名) 入力用'!$B$8:$AN$452,19,FALSE)&amp;"")</f>
        <v/>
      </c>
      <c r="AR51" s="713"/>
      <c r="AS51" s="714"/>
      <c r="AT51" s="718" t="str">
        <f>IF(ISERROR(VLOOKUP(AB51,'施設調書(公園施設・ﾒｰｶｰ名) 入力用'!$B$8:$AN$452,20,FALSE)),"",(VLOOKUP(AB51,'施設調書(公園施設・ﾒｰｶｰ名) 入力用'!$B$8:$AN$452,20,FALSE))&amp;"")</f>
        <v/>
      </c>
      <c r="AU51" s="719"/>
      <c r="AV51" s="719"/>
      <c r="AW51" s="719"/>
      <c r="AX51" s="719"/>
      <c r="AY51" s="720"/>
      <c r="AZ51" s="24"/>
      <c r="BA51" s="224" t="str">
        <f>IF(ISERROR(VLOOKUP(BB51,'施設調書(公園施設・ﾒｰｶｰ名) 入力用'!$B$8:$AN$452,6,FALSE)),"",(VLOOKUP(BB51,'施設調書(公園施設・ﾒｰｶｰ名) 入力用'!$B$8:$AN$452,4,FALSE)))</f>
        <v/>
      </c>
      <c r="BB51" s="229">
        <v>149</v>
      </c>
      <c r="BC51" s="721" t="str">
        <f>IF(ISERROR(VLOOKUP(BB51,'施設調書(公園施設・ﾒｰｶｰ名) 入力用'!$B$8:$AN$452,10,FALSE)),"",(VLOOKUP(BB51,'施設調書(公園施設・ﾒｰｶｰ名) 入力用'!$B$8:$AN$452,10,FALSE)))</f>
        <v/>
      </c>
      <c r="BD51" s="722"/>
      <c r="BE51" s="722"/>
      <c r="BF51" s="722"/>
      <c r="BG51" s="722"/>
      <c r="BH51" s="723"/>
      <c r="BI51" s="709" t="str">
        <f>IF(ISERROR(VLOOKUP(BB51,'施設調書(公園施設・ﾒｰｶｰ名) 入力用'!$B$8:$AN$452,14,FALSE)),"",VLOOKUP(BB51,'施設調書(公園施設・ﾒｰｶｰ名) 入力用'!$B$8:$AN$452,14,FALSE)&amp;"")</f>
        <v/>
      </c>
      <c r="BJ51" s="710"/>
      <c r="BK51" s="710"/>
      <c r="BL51" s="710"/>
      <c r="BM51" s="710"/>
      <c r="BN51" s="711"/>
      <c r="BO51" s="709" t="str">
        <f>IF(ISERROR(VLOOKUP(BB51,'施設調書(公園施設・ﾒｰｶｰ名) 入力用'!$B$8:$AN$452,18,FALSE)),"",VLOOKUP(BB51,'施設調書(公園施設・ﾒｰｶｰ名) 入力用'!$B$8:$AN$452,18,FALSE)&amp;"")</f>
        <v/>
      </c>
      <c r="BP51" s="711"/>
      <c r="BQ51" s="712" t="str">
        <f>IF(ISERROR(VLOOKUP(BB51,'施設調書(公園施設・ﾒｰｶｰ名) 入力用'!$B$8:$AN$452,19,FALSE)),"",VLOOKUP(BB51,'施設調書(公園施設・ﾒｰｶｰ名) 入力用'!$B$8:$AN$452,19,FALSE)&amp;"")</f>
        <v/>
      </c>
      <c r="BR51" s="713"/>
      <c r="BS51" s="714"/>
      <c r="BT51" s="718" t="str">
        <f>IF(ISERROR(VLOOKUP(BB51,'施設調書(公園施設・ﾒｰｶｰ名) 入力用'!$B$8:$AN$452,20,FALSE)),"",(VLOOKUP(BB51,'施設調書(公園施設・ﾒｰｶｰ名) 入力用'!$B$8:$AN$452,20,FALSE))&amp;"")</f>
        <v/>
      </c>
      <c r="BU51" s="719"/>
      <c r="BV51" s="719"/>
      <c r="BW51" s="719"/>
      <c r="BX51" s="719"/>
      <c r="BY51" s="720"/>
    </row>
    <row r="52" spans="1:77" ht="15" customHeight="1" thickBot="1" x14ac:dyDescent="0.2">
      <c r="A52" s="230" t="str">
        <f>IF(ISERROR(VLOOKUP(B52,'施設調書(公園施設・ﾒｰｶｰ名) 入力用'!$B$8:$AN$452,6,FALSE)),"",(VLOOKUP(B52,'施設調書(公園施設・ﾒｰｶｰ名) 入力用'!$B$8:$AN$452,4,FALSE)))</f>
        <v/>
      </c>
      <c r="B52" s="231">
        <v>50</v>
      </c>
      <c r="C52" s="739" t="str">
        <f>IF(ISERROR(VLOOKUP(B52,'施設調書(公園施設・ﾒｰｶｰ名) 入力用'!$B$8:$AN$452,10,FALSE)),"",(VLOOKUP(B52,'施設調書(公園施設・ﾒｰｶｰ名) 入力用'!$B$8:$AN$452,10,FALSE)))</f>
        <v/>
      </c>
      <c r="D52" s="740"/>
      <c r="E52" s="740"/>
      <c r="F52" s="740"/>
      <c r="G52" s="740"/>
      <c r="H52" s="741"/>
      <c r="I52" s="742" t="str">
        <f>IF(ISERROR(VLOOKUP(B52,'施設調書(公園施設・ﾒｰｶｰ名) 入力用'!$B$8:$AN$452,14,FALSE)),"",VLOOKUP(B52,'施設調書(公園施設・ﾒｰｶｰ名) 入力用'!$B$8:$AN$452,14,FALSE)&amp;"")</f>
        <v/>
      </c>
      <c r="J52" s="743"/>
      <c r="K52" s="743"/>
      <c r="L52" s="743"/>
      <c r="M52" s="743"/>
      <c r="N52" s="744"/>
      <c r="O52" s="742" t="str">
        <f>IF(ISERROR(VLOOKUP(B52,'施設調書(公園施設・ﾒｰｶｰ名) 入力用'!$B$8:$AN$452,18,FALSE)),"",VLOOKUP(B52,'施設調書(公園施設・ﾒｰｶｰ名) 入力用'!$B$8:$AN$452,18,FALSE)&amp;"")</f>
        <v/>
      </c>
      <c r="P52" s="744"/>
      <c r="Q52" s="745" t="str">
        <f>IF(ISERROR(VLOOKUP(B52,'施設調書(公園施設・ﾒｰｶｰ名) 入力用'!$B$8:$AN$452,19,FALSE)),"",VLOOKUP(B52,'施設調書(公園施設・ﾒｰｶｰ名) 入力用'!$B$8:$AN$452,19,FALSE)&amp;"")</f>
        <v/>
      </c>
      <c r="R52" s="746"/>
      <c r="S52" s="747"/>
      <c r="T52" s="748" t="str">
        <f>IF(ISERROR(VLOOKUP(B52,'施設調書(公園施設・ﾒｰｶｰ名) 入力用'!$B$8:$AN$452,20,FALSE)),"",(VLOOKUP(B52,'施設調書(公園施設・ﾒｰｶｰ名) 入力用'!$B$8:$AN$452,20,FALSE))&amp;"")</f>
        <v/>
      </c>
      <c r="U52" s="749"/>
      <c r="V52" s="749"/>
      <c r="W52" s="749"/>
      <c r="X52" s="749"/>
      <c r="Y52" s="750"/>
      <c r="Z52" s="222"/>
      <c r="AA52" s="225" t="str">
        <f>IF(ISERROR(VLOOKUP(AB52,'施設調書(公園施設・ﾒｰｶｰ名) 入力用'!$B$8:$AN$452,6,FALSE)),"",(VLOOKUP(AB52,'施設調書(公園施設・ﾒｰｶｰ名) 入力用'!$B$8:$AN$452,4,FALSE)))</f>
        <v/>
      </c>
      <c r="AB52" s="231">
        <v>100</v>
      </c>
      <c r="AC52" s="751" t="str">
        <f>IF(ISERROR(VLOOKUP(AB52,'施設調書(公園施設・ﾒｰｶｰ名) 入力用'!$B$53:$AN$452,10,FALSE)),"",(VLOOKUP(AB52,'施設調書(公園施設・ﾒｰｶｰ名) 入力用'!$B$53:$AN$452,10,FALSE)))</f>
        <v/>
      </c>
      <c r="AD52" s="752"/>
      <c r="AE52" s="752"/>
      <c r="AF52" s="752"/>
      <c r="AG52" s="752"/>
      <c r="AH52" s="753"/>
      <c r="AI52" s="742" t="str">
        <f>IF(ISERROR(VLOOKUP(AB52,'施設調書(公園施設・ﾒｰｶｰ名) 入力用'!$B$53:$AN$452,14,FALSE)),"",VLOOKUP(AB52,'施設調書(公園施設・ﾒｰｶｰ名) 入力用'!$B$53:$AN$452,14,FALSE)&amp;"")</f>
        <v/>
      </c>
      <c r="AJ52" s="743"/>
      <c r="AK52" s="743"/>
      <c r="AL52" s="743"/>
      <c r="AM52" s="743"/>
      <c r="AN52" s="744"/>
      <c r="AO52" s="742" t="str">
        <f>IF(ISERROR(VLOOKUP(AB52,'施設調書(公園施設・ﾒｰｶｰ名) 入力用'!$B$8:$AN$452,18,FALSE)),"",VLOOKUP(AB52,'施設調書(公園施設・ﾒｰｶｰ名) 入力用'!$B$8:$AN$452,18,FALSE)&amp;"")</f>
        <v/>
      </c>
      <c r="AP52" s="744"/>
      <c r="AQ52" s="745" t="str">
        <f>IF(ISERROR(VLOOKUP(AB52,'施設調書(公園施設・ﾒｰｶｰ名) 入力用'!$B$8:$AN$452,19,FALSE)),"",VLOOKUP(AB52,'施設調書(公園施設・ﾒｰｶｰ名) 入力用'!$B$8:$AN$452,19,FALSE)&amp;"")</f>
        <v/>
      </c>
      <c r="AR52" s="746"/>
      <c r="AS52" s="747"/>
      <c r="AT52" s="754" t="str">
        <f>IF(ISERROR(VLOOKUP(AB52,'施設調書(公園施設・ﾒｰｶｰ名) 入力用'!$B$8:$AN$452,20,FALSE)),"",(VLOOKUP(AB52,'施設調書(公園施設・ﾒｰｶｰ名) 入力用'!$B$8:$AN$452,20,FALSE))&amp;"")</f>
        <v/>
      </c>
      <c r="AU52" s="755"/>
      <c r="AV52" s="755"/>
      <c r="AW52" s="755"/>
      <c r="AX52" s="755"/>
      <c r="AY52" s="756"/>
      <c r="AZ52" s="24"/>
      <c r="BA52" s="225" t="str">
        <f>IF(ISERROR(VLOOKUP(BB52,'施設調書(公園施設・ﾒｰｶｰ名) 入力用'!$B$8:$AN$452,6,FALSE)),"",(VLOOKUP(BB52,'施設調書(公園施設・ﾒｰｶｰ名) 入力用'!$B$8:$AN$452,4,FALSE)))</f>
        <v/>
      </c>
      <c r="BB52" s="231">
        <v>150</v>
      </c>
      <c r="BC52" s="751" t="str">
        <f>IF(ISERROR(VLOOKUP(BB52,'施設調書(公園施設・ﾒｰｶｰ名) 入力用'!$B$8:$AN$452,10,FALSE)),"",(VLOOKUP(BB52,'施設調書(公園施設・ﾒｰｶｰ名) 入力用'!$B$8:$AN$452,10,FALSE)))</f>
        <v/>
      </c>
      <c r="BD52" s="752"/>
      <c r="BE52" s="752"/>
      <c r="BF52" s="752"/>
      <c r="BG52" s="752"/>
      <c r="BH52" s="753"/>
      <c r="BI52" s="742" t="str">
        <f>IF(ISERROR(VLOOKUP(BB52,'施設調書(公園施設・ﾒｰｶｰ名) 入力用'!$B$8:$AN$452,14,FALSE)),"",VLOOKUP(BB52,'施設調書(公園施設・ﾒｰｶｰ名) 入力用'!$B$8:$AN$452,14,FALSE)&amp;"")</f>
        <v/>
      </c>
      <c r="BJ52" s="743"/>
      <c r="BK52" s="743"/>
      <c r="BL52" s="743"/>
      <c r="BM52" s="743"/>
      <c r="BN52" s="744"/>
      <c r="BO52" s="742" t="str">
        <f>IF(ISERROR(VLOOKUP(BB52,'施設調書(公園施設・ﾒｰｶｰ名) 入力用'!$B$8:$AN$452,18,FALSE)),"",VLOOKUP(BB52,'施設調書(公園施設・ﾒｰｶｰ名) 入力用'!$B$8:$AN$452,18,FALSE)&amp;"")</f>
        <v/>
      </c>
      <c r="BP52" s="744"/>
      <c r="BQ52" s="745" t="str">
        <f>IF(ISERROR(VLOOKUP(BB52,'施設調書(公園施設・ﾒｰｶｰ名) 入力用'!$B$8:$AN$452,19,FALSE)),"",VLOOKUP(BB52,'施設調書(公園施設・ﾒｰｶｰ名) 入力用'!$B$8:$AN$452,19,FALSE)&amp;"")</f>
        <v/>
      </c>
      <c r="BR52" s="746"/>
      <c r="BS52" s="747"/>
      <c r="BT52" s="754" t="str">
        <f>IF(ISERROR(VLOOKUP(BB52,'施設調書(公園施設・ﾒｰｶｰ名) 入力用'!$B$8:$AN$452,20,FALSE)),"",(VLOOKUP(BB52,'施設調書(公園施設・ﾒｰｶｰ名) 入力用'!$B$8:$AN$452,20,FALSE))&amp;"")</f>
        <v/>
      </c>
      <c r="BU52" s="755"/>
      <c r="BV52" s="755"/>
      <c r="BW52" s="755"/>
      <c r="BX52" s="755"/>
      <c r="BY52" s="756"/>
    </row>
  </sheetData>
  <sheetProtection password="CCD1" sheet="1" objects="1" scenarios="1"/>
  <mergeCells count="771">
    <mergeCell ref="BO51:BP51"/>
    <mergeCell ref="BQ51:BS51"/>
    <mergeCell ref="BT51:BY51"/>
    <mergeCell ref="C52:H52"/>
    <mergeCell ref="I52:N52"/>
    <mergeCell ref="O52:P52"/>
    <mergeCell ref="Q52:S52"/>
    <mergeCell ref="T52:Y52"/>
    <mergeCell ref="AC52:AH52"/>
    <mergeCell ref="AI52:AN52"/>
    <mergeCell ref="BQ52:BS52"/>
    <mergeCell ref="BT52:BY52"/>
    <mergeCell ref="AO52:AP52"/>
    <mergeCell ref="AQ52:AS52"/>
    <mergeCell ref="AT52:AY52"/>
    <mergeCell ref="BC52:BH52"/>
    <mergeCell ref="BI52:BN52"/>
    <mergeCell ref="BO52:BP52"/>
    <mergeCell ref="C51:H51"/>
    <mergeCell ref="I51:N51"/>
    <mergeCell ref="O51:P51"/>
    <mergeCell ref="Q51:S51"/>
    <mergeCell ref="T51:Y51"/>
    <mergeCell ref="AC51:AH51"/>
    <mergeCell ref="AT51:AY51"/>
    <mergeCell ref="BC51:BH51"/>
    <mergeCell ref="BI51:BN51"/>
    <mergeCell ref="AO50:AP50"/>
    <mergeCell ref="AQ50:AS50"/>
    <mergeCell ref="AI51:AN51"/>
    <mergeCell ref="AO51:AP51"/>
    <mergeCell ref="AQ51:AS51"/>
    <mergeCell ref="AT49:AY49"/>
    <mergeCell ref="AC50:AH50"/>
    <mergeCell ref="BI50:BN50"/>
    <mergeCell ref="BO50:BP50"/>
    <mergeCell ref="BO49:BP49"/>
    <mergeCell ref="BQ49:BS49"/>
    <mergeCell ref="BQ50:BS50"/>
    <mergeCell ref="BT50:BY50"/>
    <mergeCell ref="BT49:BY49"/>
    <mergeCell ref="BC49:BH49"/>
    <mergeCell ref="AC49:AH49"/>
    <mergeCell ref="AI50:AN50"/>
    <mergeCell ref="AT50:AY50"/>
    <mergeCell ref="BC50:BH50"/>
    <mergeCell ref="BI49:BN49"/>
    <mergeCell ref="AI49:AN49"/>
    <mergeCell ref="AO49:AP49"/>
    <mergeCell ref="AQ49:AS49"/>
    <mergeCell ref="C47:H47"/>
    <mergeCell ref="I47:N47"/>
    <mergeCell ref="O47:P47"/>
    <mergeCell ref="Q47:S47"/>
    <mergeCell ref="T47:Y47"/>
    <mergeCell ref="C50:H50"/>
    <mergeCell ref="I50:N50"/>
    <mergeCell ref="O50:P50"/>
    <mergeCell ref="Q50:S50"/>
    <mergeCell ref="T50:Y50"/>
    <mergeCell ref="C48:H48"/>
    <mergeCell ref="I48:N48"/>
    <mergeCell ref="O48:P48"/>
    <mergeCell ref="C49:H49"/>
    <mergeCell ref="I49:N49"/>
    <mergeCell ref="O49:P49"/>
    <mergeCell ref="Q49:S49"/>
    <mergeCell ref="T49:Y49"/>
    <mergeCell ref="Q48:S48"/>
    <mergeCell ref="T48:Y48"/>
    <mergeCell ref="AC48:AH48"/>
    <mergeCell ref="AC47:AH47"/>
    <mergeCell ref="AO48:AP48"/>
    <mergeCell ref="AQ48:AS48"/>
    <mergeCell ref="AI48:AN48"/>
    <mergeCell ref="AI47:AN47"/>
    <mergeCell ref="AO47:AP47"/>
    <mergeCell ref="AQ47:AS47"/>
    <mergeCell ref="AT47:AY47"/>
    <mergeCell ref="BC47:BH47"/>
    <mergeCell ref="BI47:BN47"/>
    <mergeCell ref="AO46:AP46"/>
    <mergeCell ref="AQ46:AS46"/>
    <mergeCell ref="BO48:BP48"/>
    <mergeCell ref="BO47:BP47"/>
    <mergeCell ref="BQ47:BS47"/>
    <mergeCell ref="BT47:BY47"/>
    <mergeCell ref="AT48:AY48"/>
    <mergeCell ref="BC48:BH48"/>
    <mergeCell ref="BI48:BN48"/>
    <mergeCell ref="BQ48:BS48"/>
    <mergeCell ref="BT48:BY48"/>
    <mergeCell ref="C45:H45"/>
    <mergeCell ref="I45:N45"/>
    <mergeCell ref="O45:P45"/>
    <mergeCell ref="Q45:S45"/>
    <mergeCell ref="T45:Y45"/>
    <mergeCell ref="AC45:AH45"/>
    <mergeCell ref="BC45:BH45"/>
    <mergeCell ref="BI45:BN45"/>
    <mergeCell ref="AI45:AN45"/>
    <mergeCell ref="AO45:AP45"/>
    <mergeCell ref="AQ45:AS45"/>
    <mergeCell ref="AI46:AN46"/>
    <mergeCell ref="AT46:AY46"/>
    <mergeCell ref="BC46:BH46"/>
    <mergeCell ref="BQ44:BS44"/>
    <mergeCell ref="BT44:BY44"/>
    <mergeCell ref="C43:H43"/>
    <mergeCell ref="I43:N43"/>
    <mergeCell ref="O43:P43"/>
    <mergeCell ref="Q43:S43"/>
    <mergeCell ref="T43:Y43"/>
    <mergeCell ref="C46:H46"/>
    <mergeCell ref="I46:N46"/>
    <mergeCell ref="O46:P46"/>
    <mergeCell ref="Q46:S46"/>
    <mergeCell ref="T46:Y46"/>
    <mergeCell ref="AC46:AH46"/>
    <mergeCell ref="BI46:BN46"/>
    <mergeCell ref="BO46:BP46"/>
    <mergeCell ref="BO45:BP45"/>
    <mergeCell ref="BQ45:BS45"/>
    <mergeCell ref="BQ46:BS46"/>
    <mergeCell ref="BT46:BY46"/>
    <mergeCell ref="BT45:BY45"/>
    <mergeCell ref="AT45:AY45"/>
    <mergeCell ref="C44:H44"/>
    <mergeCell ref="I44:N44"/>
    <mergeCell ref="O44:P44"/>
    <mergeCell ref="Q44:S44"/>
    <mergeCell ref="T44:Y44"/>
    <mergeCell ref="AC44:AH44"/>
    <mergeCell ref="AC43:AH43"/>
    <mergeCell ref="AO44:AP44"/>
    <mergeCell ref="AQ44:AS44"/>
    <mergeCell ref="AI44:AN44"/>
    <mergeCell ref="AI43:AN43"/>
    <mergeCell ref="AO43:AP43"/>
    <mergeCell ref="AQ43:AS43"/>
    <mergeCell ref="AT43:AY43"/>
    <mergeCell ref="BC43:BH43"/>
    <mergeCell ref="BI43:BN43"/>
    <mergeCell ref="AO42:AP42"/>
    <mergeCell ref="AQ42:AS42"/>
    <mergeCell ref="BO44:BP44"/>
    <mergeCell ref="BO43:BP43"/>
    <mergeCell ref="BQ43:BS43"/>
    <mergeCell ref="BT43:BY43"/>
    <mergeCell ref="AT44:AY44"/>
    <mergeCell ref="BC44:BH44"/>
    <mergeCell ref="BI44:BN44"/>
    <mergeCell ref="C41:H41"/>
    <mergeCell ref="I41:N41"/>
    <mergeCell ref="O41:P41"/>
    <mergeCell ref="Q41:S41"/>
    <mergeCell ref="T41:Y41"/>
    <mergeCell ref="AC41:AH41"/>
    <mergeCell ref="BC41:BH41"/>
    <mergeCell ref="BI41:BN41"/>
    <mergeCell ref="AI41:AN41"/>
    <mergeCell ref="AO41:AP41"/>
    <mergeCell ref="AQ41:AS41"/>
    <mergeCell ref="AI42:AN42"/>
    <mergeCell ref="AT42:AY42"/>
    <mergeCell ref="BC42:BH42"/>
    <mergeCell ref="BQ40:BS40"/>
    <mergeCell ref="BT40:BY40"/>
    <mergeCell ref="C39:H39"/>
    <mergeCell ref="I39:N39"/>
    <mergeCell ref="O39:P39"/>
    <mergeCell ref="Q39:S39"/>
    <mergeCell ref="T39:Y39"/>
    <mergeCell ref="C42:H42"/>
    <mergeCell ref="I42:N42"/>
    <mergeCell ref="O42:P42"/>
    <mergeCell ref="Q42:S42"/>
    <mergeCell ref="T42:Y42"/>
    <mergeCell ref="AC42:AH42"/>
    <mergeCell ref="BI42:BN42"/>
    <mergeCell ref="BO42:BP42"/>
    <mergeCell ref="BO41:BP41"/>
    <mergeCell ref="BQ41:BS41"/>
    <mergeCell ref="BQ42:BS42"/>
    <mergeCell ref="BT42:BY42"/>
    <mergeCell ref="BT41:BY41"/>
    <mergeCell ref="AT41:AY41"/>
    <mergeCell ref="C40:H40"/>
    <mergeCell ref="I40:N40"/>
    <mergeCell ref="O40:P40"/>
    <mergeCell ref="Q40:S40"/>
    <mergeCell ref="T40:Y40"/>
    <mergeCell ref="AC40:AH40"/>
    <mergeCell ref="AC39:AH39"/>
    <mergeCell ref="AO40:AP40"/>
    <mergeCell ref="AQ40:AS40"/>
    <mergeCell ref="AI40:AN40"/>
    <mergeCell ref="AI39:AN39"/>
    <mergeCell ref="AO39:AP39"/>
    <mergeCell ref="AQ39:AS39"/>
    <mergeCell ref="AT39:AY39"/>
    <mergeCell ref="BC39:BH39"/>
    <mergeCell ref="BI39:BN39"/>
    <mergeCell ref="AO38:AP38"/>
    <mergeCell ref="AQ38:AS38"/>
    <mergeCell ref="BO40:BP40"/>
    <mergeCell ref="BO39:BP39"/>
    <mergeCell ref="BQ39:BS39"/>
    <mergeCell ref="BT39:BY39"/>
    <mergeCell ref="AT40:AY40"/>
    <mergeCell ref="BC40:BH40"/>
    <mergeCell ref="BI40:BN40"/>
    <mergeCell ref="C37:H37"/>
    <mergeCell ref="I37:N37"/>
    <mergeCell ref="O37:P37"/>
    <mergeCell ref="Q37:S37"/>
    <mergeCell ref="T37:Y37"/>
    <mergeCell ref="AC37:AH37"/>
    <mergeCell ref="BC37:BH37"/>
    <mergeCell ref="BI37:BN37"/>
    <mergeCell ref="AI37:AN37"/>
    <mergeCell ref="AO37:AP37"/>
    <mergeCell ref="AQ37:AS37"/>
    <mergeCell ref="AI38:AN38"/>
    <mergeCell ref="AT38:AY38"/>
    <mergeCell ref="BC38:BH38"/>
    <mergeCell ref="BQ36:BS36"/>
    <mergeCell ref="BT36:BY36"/>
    <mergeCell ref="C35:H35"/>
    <mergeCell ref="I35:N35"/>
    <mergeCell ref="O35:P35"/>
    <mergeCell ref="Q35:S35"/>
    <mergeCell ref="T35:Y35"/>
    <mergeCell ref="C38:H38"/>
    <mergeCell ref="I38:N38"/>
    <mergeCell ref="O38:P38"/>
    <mergeCell ref="Q38:S38"/>
    <mergeCell ref="T38:Y38"/>
    <mergeCell ref="AC38:AH38"/>
    <mergeCell ref="BI38:BN38"/>
    <mergeCell ref="BO38:BP38"/>
    <mergeCell ref="BO37:BP37"/>
    <mergeCell ref="BQ37:BS37"/>
    <mergeCell ref="BQ38:BS38"/>
    <mergeCell ref="BT38:BY38"/>
    <mergeCell ref="BT37:BY37"/>
    <mergeCell ref="AT37:AY37"/>
    <mergeCell ref="C36:H36"/>
    <mergeCell ref="I36:N36"/>
    <mergeCell ref="O36:P36"/>
    <mergeCell ref="Q36:S36"/>
    <mergeCell ref="T36:Y36"/>
    <mergeCell ref="AC36:AH36"/>
    <mergeCell ref="AC35:AH35"/>
    <mergeCell ref="AO36:AP36"/>
    <mergeCell ref="AQ36:AS36"/>
    <mergeCell ref="AI36:AN36"/>
    <mergeCell ref="AI35:AN35"/>
    <mergeCell ref="AO35:AP35"/>
    <mergeCell ref="AQ35:AS35"/>
    <mergeCell ref="AT35:AY35"/>
    <mergeCell ref="BC35:BH35"/>
    <mergeCell ref="BI35:BN35"/>
    <mergeCell ref="AO34:AP34"/>
    <mergeCell ref="AQ34:AS34"/>
    <mergeCell ref="BO36:BP36"/>
    <mergeCell ref="BO35:BP35"/>
    <mergeCell ref="BQ35:BS35"/>
    <mergeCell ref="BT35:BY35"/>
    <mergeCell ref="AT36:AY36"/>
    <mergeCell ref="BC36:BH36"/>
    <mergeCell ref="BI36:BN36"/>
    <mergeCell ref="C33:H33"/>
    <mergeCell ref="I33:N33"/>
    <mergeCell ref="O33:P33"/>
    <mergeCell ref="Q33:S33"/>
    <mergeCell ref="T33:Y33"/>
    <mergeCell ref="AC33:AH33"/>
    <mergeCell ref="BC33:BH33"/>
    <mergeCell ref="BI33:BN33"/>
    <mergeCell ref="AI33:AN33"/>
    <mergeCell ref="AO33:AP33"/>
    <mergeCell ref="AQ33:AS33"/>
    <mergeCell ref="AI34:AN34"/>
    <mergeCell ref="AT34:AY34"/>
    <mergeCell ref="BC34:BH34"/>
    <mergeCell ref="BQ32:BS32"/>
    <mergeCell ref="BT32:BY32"/>
    <mergeCell ref="C31:H31"/>
    <mergeCell ref="I31:N31"/>
    <mergeCell ref="O31:P31"/>
    <mergeCell ref="Q31:S31"/>
    <mergeCell ref="T31:Y31"/>
    <mergeCell ref="C34:H34"/>
    <mergeCell ref="I34:N34"/>
    <mergeCell ref="O34:P34"/>
    <mergeCell ref="Q34:S34"/>
    <mergeCell ref="T34:Y34"/>
    <mergeCell ref="AC34:AH34"/>
    <mergeCell ref="BI34:BN34"/>
    <mergeCell ref="BO34:BP34"/>
    <mergeCell ref="BO33:BP33"/>
    <mergeCell ref="BQ33:BS33"/>
    <mergeCell ref="BQ34:BS34"/>
    <mergeCell ref="BT34:BY34"/>
    <mergeCell ref="BT33:BY33"/>
    <mergeCell ref="AT33:AY33"/>
    <mergeCell ref="C32:H32"/>
    <mergeCell ref="I32:N32"/>
    <mergeCell ref="O32:P32"/>
    <mergeCell ref="Q32:S32"/>
    <mergeCell ref="T32:Y32"/>
    <mergeCell ref="AC32:AH32"/>
    <mergeCell ref="AC31:AH31"/>
    <mergeCell ref="AO32:AP32"/>
    <mergeCell ref="AQ32:AS32"/>
    <mergeCell ref="AI32:AN32"/>
    <mergeCell ref="AI31:AN31"/>
    <mergeCell ref="AO31:AP31"/>
    <mergeCell ref="AQ31:AS31"/>
    <mergeCell ref="AT31:AY31"/>
    <mergeCell ref="BC31:BH31"/>
    <mergeCell ref="BI31:BN31"/>
    <mergeCell ref="AO30:AP30"/>
    <mergeCell ref="AQ30:AS30"/>
    <mergeCell ref="BO32:BP32"/>
    <mergeCell ref="BO31:BP31"/>
    <mergeCell ref="BQ31:BS31"/>
    <mergeCell ref="BT31:BY31"/>
    <mergeCell ref="AT32:AY32"/>
    <mergeCell ref="BC32:BH32"/>
    <mergeCell ref="BI32:BN32"/>
    <mergeCell ref="C29:H29"/>
    <mergeCell ref="I29:N29"/>
    <mergeCell ref="O29:P29"/>
    <mergeCell ref="Q29:S29"/>
    <mergeCell ref="T29:Y29"/>
    <mergeCell ref="AC29:AH29"/>
    <mergeCell ref="BC29:BH29"/>
    <mergeCell ref="BI29:BN29"/>
    <mergeCell ref="AI29:AN29"/>
    <mergeCell ref="AO29:AP29"/>
    <mergeCell ref="AQ29:AS29"/>
    <mergeCell ref="AI30:AN30"/>
    <mergeCell ref="AT30:AY30"/>
    <mergeCell ref="BC30:BH30"/>
    <mergeCell ref="BQ28:BS28"/>
    <mergeCell ref="BT28:BY28"/>
    <mergeCell ref="C27:H27"/>
    <mergeCell ref="I27:N27"/>
    <mergeCell ref="O27:P27"/>
    <mergeCell ref="Q27:S27"/>
    <mergeCell ref="T27:Y27"/>
    <mergeCell ref="C30:H30"/>
    <mergeCell ref="I30:N30"/>
    <mergeCell ref="O30:P30"/>
    <mergeCell ref="Q30:S30"/>
    <mergeCell ref="T30:Y30"/>
    <mergeCell ref="AC30:AH30"/>
    <mergeCell ref="BI30:BN30"/>
    <mergeCell ref="BO30:BP30"/>
    <mergeCell ref="BO29:BP29"/>
    <mergeCell ref="BQ29:BS29"/>
    <mergeCell ref="BQ30:BS30"/>
    <mergeCell ref="BT30:BY30"/>
    <mergeCell ref="BT29:BY29"/>
    <mergeCell ref="AT29:AY29"/>
    <mergeCell ref="C28:H28"/>
    <mergeCell ref="I28:N28"/>
    <mergeCell ref="O28:P28"/>
    <mergeCell ref="Q28:S28"/>
    <mergeCell ref="T28:Y28"/>
    <mergeCell ref="AC28:AH28"/>
    <mergeCell ref="AC27:AH27"/>
    <mergeCell ref="AO28:AP28"/>
    <mergeCell ref="AQ28:AS28"/>
    <mergeCell ref="AI28:AN28"/>
    <mergeCell ref="AI27:AN27"/>
    <mergeCell ref="AO27:AP27"/>
    <mergeCell ref="AQ27:AS27"/>
    <mergeCell ref="AT27:AY27"/>
    <mergeCell ref="BC27:BH27"/>
    <mergeCell ref="BI27:BN27"/>
    <mergeCell ref="AO26:AP26"/>
    <mergeCell ref="AQ26:AS26"/>
    <mergeCell ref="BO28:BP28"/>
    <mergeCell ref="BO27:BP27"/>
    <mergeCell ref="BQ27:BS27"/>
    <mergeCell ref="BT27:BY27"/>
    <mergeCell ref="AT28:AY28"/>
    <mergeCell ref="BC28:BH28"/>
    <mergeCell ref="BI28:BN28"/>
    <mergeCell ref="C25:H25"/>
    <mergeCell ref="I25:N25"/>
    <mergeCell ref="O25:P25"/>
    <mergeCell ref="Q25:S25"/>
    <mergeCell ref="T25:Y25"/>
    <mergeCell ref="AC25:AH25"/>
    <mergeCell ref="BC25:BH25"/>
    <mergeCell ref="BI25:BN25"/>
    <mergeCell ref="AI25:AN25"/>
    <mergeCell ref="AO25:AP25"/>
    <mergeCell ref="AQ25:AS25"/>
    <mergeCell ref="AI26:AN26"/>
    <mergeCell ref="AT26:AY26"/>
    <mergeCell ref="BC26:BH26"/>
    <mergeCell ref="BQ24:BS24"/>
    <mergeCell ref="BT24:BY24"/>
    <mergeCell ref="C23:H23"/>
    <mergeCell ref="I23:N23"/>
    <mergeCell ref="O23:P23"/>
    <mergeCell ref="Q23:S23"/>
    <mergeCell ref="T23:Y23"/>
    <mergeCell ref="C26:H26"/>
    <mergeCell ref="I26:N26"/>
    <mergeCell ref="O26:P26"/>
    <mergeCell ref="Q26:S26"/>
    <mergeCell ref="T26:Y26"/>
    <mergeCell ref="AC26:AH26"/>
    <mergeCell ref="BI26:BN26"/>
    <mergeCell ref="BO26:BP26"/>
    <mergeCell ref="BO25:BP25"/>
    <mergeCell ref="BQ25:BS25"/>
    <mergeCell ref="BQ26:BS26"/>
    <mergeCell ref="BT26:BY26"/>
    <mergeCell ref="BT25:BY25"/>
    <mergeCell ref="AT25:AY25"/>
    <mergeCell ref="C24:H24"/>
    <mergeCell ref="I24:N24"/>
    <mergeCell ref="O24:P24"/>
    <mergeCell ref="Q24:S24"/>
    <mergeCell ref="T24:Y24"/>
    <mergeCell ref="AC24:AH24"/>
    <mergeCell ref="AC23:AH23"/>
    <mergeCell ref="AO24:AP24"/>
    <mergeCell ref="AQ24:AS24"/>
    <mergeCell ref="AI24:AN24"/>
    <mergeCell ref="AI23:AN23"/>
    <mergeCell ref="AO23:AP23"/>
    <mergeCell ref="AQ23:AS23"/>
    <mergeCell ref="AT23:AY23"/>
    <mergeCell ref="BC23:BH23"/>
    <mergeCell ref="BI23:BN23"/>
    <mergeCell ref="AO22:AP22"/>
    <mergeCell ref="AQ22:AS22"/>
    <mergeCell ref="BO24:BP24"/>
    <mergeCell ref="BO23:BP23"/>
    <mergeCell ref="BQ23:BS23"/>
    <mergeCell ref="BT23:BY23"/>
    <mergeCell ref="AT24:AY24"/>
    <mergeCell ref="BC24:BH24"/>
    <mergeCell ref="BI24:BN24"/>
    <mergeCell ref="C21:H21"/>
    <mergeCell ref="I21:N21"/>
    <mergeCell ref="O21:P21"/>
    <mergeCell ref="Q21:S21"/>
    <mergeCell ref="T21:Y21"/>
    <mergeCell ref="AC21:AH21"/>
    <mergeCell ref="BC21:BH21"/>
    <mergeCell ref="BI21:BN21"/>
    <mergeCell ref="AI21:AN21"/>
    <mergeCell ref="AO21:AP21"/>
    <mergeCell ref="AQ21:AS21"/>
    <mergeCell ref="AI22:AN22"/>
    <mergeCell ref="AT22:AY22"/>
    <mergeCell ref="BC22:BH22"/>
    <mergeCell ref="BQ20:BS20"/>
    <mergeCell ref="BT20:BY20"/>
    <mergeCell ref="C19:H19"/>
    <mergeCell ref="I19:N19"/>
    <mergeCell ref="O19:P19"/>
    <mergeCell ref="Q19:S19"/>
    <mergeCell ref="T19:Y19"/>
    <mergeCell ref="C22:H22"/>
    <mergeCell ref="I22:N22"/>
    <mergeCell ref="O22:P22"/>
    <mergeCell ref="Q22:S22"/>
    <mergeCell ref="T22:Y22"/>
    <mergeCell ref="AC22:AH22"/>
    <mergeCell ref="BI22:BN22"/>
    <mergeCell ref="BO22:BP22"/>
    <mergeCell ref="BO21:BP21"/>
    <mergeCell ref="BQ21:BS21"/>
    <mergeCell ref="BQ22:BS22"/>
    <mergeCell ref="BT22:BY22"/>
    <mergeCell ref="BT21:BY21"/>
    <mergeCell ref="AT21:AY21"/>
    <mergeCell ref="C20:H20"/>
    <mergeCell ref="I20:N20"/>
    <mergeCell ref="O20:P20"/>
    <mergeCell ref="Q20:S20"/>
    <mergeCell ref="T20:Y20"/>
    <mergeCell ref="AC20:AH20"/>
    <mergeCell ref="AC19:AH19"/>
    <mergeCell ref="AO20:AP20"/>
    <mergeCell ref="AQ20:AS20"/>
    <mergeCell ref="AI20:AN20"/>
    <mergeCell ref="AI19:AN19"/>
    <mergeCell ref="AO19:AP19"/>
    <mergeCell ref="AQ19:AS19"/>
    <mergeCell ref="AT19:AY19"/>
    <mergeCell ref="BC19:BH19"/>
    <mergeCell ref="BI19:BN19"/>
    <mergeCell ref="AO18:AP18"/>
    <mergeCell ref="AQ18:AS18"/>
    <mergeCell ref="BO20:BP20"/>
    <mergeCell ref="BO19:BP19"/>
    <mergeCell ref="BQ19:BS19"/>
    <mergeCell ref="BT19:BY19"/>
    <mergeCell ref="AT20:AY20"/>
    <mergeCell ref="BC20:BH20"/>
    <mergeCell ref="BI20:BN20"/>
    <mergeCell ref="C17:H17"/>
    <mergeCell ref="I17:N17"/>
    <mergeCell ref="O17:P17"/>
    <mergeCell ref="Q17:S17"/>
    <mergeCell ref="T17:Y17"/>
    <mergeCell ref="AC17:AH17"/>
    <mergeCell ref="BC17:BH17"/>
    <mergeCell ref="BI17:BN17"/>
    <mergeCell ref="AI17:AN17"/>
    <mergeCell ref="AO17:AP17"/>
    <mergeCell ref="AQ17:AS17"/>
    <mergeCell ref="AI18:AN18"/>
    <mergeCell ref="AT18:AY18"/>
    <mergeCell ref="BC18:BH18"/>
    <mergeCell ref="BQ16:BS16"/>
    <mergeCell ref="BT16:BY16"/>
    <mergeCell ref="C15:H15"/>
    <mergeCell ref="I15:N15"/>
    <mergeCell ref="O15:P15"/>
    <mergeCell ref="Q15:S15"/>
    <mergeCell ref="T15:Y15"/>
    <mergeCell ref="C18:H18"/>
    <mergeCell ref="I18:N18"/>
    <mergeCell ref="O18:P18"/>
    <mergeCell ref="Q18:S18"/>
    <mergeCell ref="T18:Y18"/>
    <mergeCell ref="AC18:AH18"/>
    <mergeCell ref="BI18:BN18"/>
    <mergeCell ref="BO18:BP18"/>
    <mergeCell ref="BO17:BP17"/>
    <mergeCell ref="BQ17:BS17"/>
    <mergeCell ref="BQ18:BS18"/>
    <mergeCell ref="BT18:BY18"/>
    <mergeCell ref="BT17:BY17"/>
    <mergeCell ref="AT17:AY17"/>
    <mergeCell ref="C16:H16"/>
    <mergeCell ref="I16:N16"/>
    <mergeCell ref="O16:P16"/>
    <mergeCell ref="Q16:S16"/>
    <mergeCell ref="T16:Y16"/>
    <mergeCell ref="AC16:AH16"/>
    <mergeCell ref="AC15:AH15"/>
    <mergeCell ref="AO16:AP16"/>
    <mergeCell ref="AQ16:AS16"/>
    <mergeCell ref="AI16:AN16"/>
    <mergeCell ref="AI15:AN15"/>
    <mergeCell ref="AO15:AP15"/>
    <mergeCell ref="AQ15:AS15"/>
    <mergeCell ref="AT15:AY15"/>
    <mergeCell ref="BC15:BH15"/>
    <mergeCell ref="BI15:BN15"/>
    <mergeCell ref="AO14:AP14"/>
    <mergeCell ref="AQ14:AS14"/>
    <mergeCell ref="BO16:BP16"/>
    <mergeCell ref="BO15:BP15"/>
    <mergeCell ref="BQ15:BS15"/>
    <mergeCell ref="BT15:BY15"/>
    <mergeCell ref="AT16:AY16"/>
    <mergeCell ref="BC16:BH16"/>
    <mergeCell ref="BI16:BN16"/>
    <mergeCell ref="C13:H13"/>
    <mergeCell ref="I13:N13"/>
    <mergeCell ref="O13:P13"/>
    <mergeCell ref="Q13:S13"/>
    <mergeCell ref="T13:Y13"/>
    <mergeCell ref="AC13:AH13"/>
    <mergeCell ref="BC13:BH13"/>
    <mergeCell ref="BI13:BN13"/>
    <mergeCell ref="AI13:AN13"/>
    <mergeCell ref="AO13:AP13"/>
    <mergeCell ref="AQ13:AS13"/>
    <mergeCell ref="AI14:AN14"/>
    <mergeCell ref="AT14:AY14"/>
    <mergeCell ref="BC14:BH14"/>
    <mergeCell ref="BQ12:BS12"/>
    <mergeCell ref="BT12:BY12"/>
    <mergeCell ref="C11:H11"/>
    <mergeCell ref="I11:N11"/>
    <mergeCell ref="O11:P11"/>
    <mergeCell ref="Q11:S11"/>
    <mergeCell ref="T11:Y11"/>
    <mergeCell ref="C14:H14"/>
    <mergeCell ref="I14:N14"/>
    <mergeCell ref="O14:P14"/>
    <mergeCell ref="Q14:S14"/>
    <mergeCell ref="T14:Y14"/>
    <mergeCell ref="AC14:AH14"/>
    <mergeCell ref="BI14:BN14"/>
    <mergeCell ref="BO14:BP14"/>
    <mergeCell ref="BO13:BP13"/>
    <mergeCell ref="BQ13:BS13"/>
    <mergeCell ref="BQ14:BS14"/>
    <mergeCell ref="BT14:BY14"/>
    <mergeCell ref="BT13:BY13"/>
    <mergeCell ref="AT13:AY13"/>
    <mergeCell ref="C12:H12"/>
    <mergeCell ref="I12:N12"/>
    <mergeCell ref="O12:P12"/>
    <mergeCell ref="Q12:S12"/>
    <mergeCell ref="T12:Y12"/>
    <mergeCell ref="AC12:AH12"/>
    <mergeCell ref="AC11:AH11"/>
    <mergeCell ref="AO12:AP12"/>
    <mergeCell ref="AQ12:AS12"/>
    <mergeCell ref="AI12:AN12"/>
    <mergeCell ref="AI11:AN11"/>
    <mergeCell ref="AO11:AP11"/>
    <mergeCell ref="AQ11:AS11"/>
    <mergeCell ref="AT11:AY11"/>
    <mergeCell ref="BC11:BH11"/>
    <mergeCell ref="BI11:BN11"/>
    <mergeCell ref="AO10:AP10"/>
    <mergeCell ref="AQ10:AS10"/>
    <mergeCell ref="BO12:BP12"/>
    <mergeCell ref="BO11:BP11"/>
    <mergeCell ref="BQ11:BS11"/>
    <mergeCell ref="BT11:BY11"/>
    <mergeCell ref="AT12:AY12"/>
    <mergeCell ref="BC12:BH12"/>
    <mergeCell ref="BI12:BN12"/>
    <mergeCell ref="C9:H9"/>
    <mergeCell ref="I9:N9"/>
    <mergeCell ref="O9:P9"/>
    <mergeCell ref="Q9:S9"/>
    <mergeCell ref="T9:Y9"/>
    <mergeCell ref="AC9:AH9"/>
    <mergeCell ref="BC9:BH9"/>
    <mergeCell ref="BI9:BN9"/>
    <mergeCell ref="AI9:AN9"/>
    <mergeCell ref="AO9:AP9"/>
    <mergeCell ref="AQ9:AS9"/>
    <mergeCell ref="AI10:AN10"/>
    <mergeCell ref="AT10:AY10"/>
    <mergeCell ref="BC10:BH10"/>
    <mergeCell ref="BQ8:BS8"/>
    <mergeCell ref="BT8:BY8"/>
    <mergeCell ref="C7:H7"/>
    <mergeCell ref="I7:N7"/>
    <mergeCell ref="O7:P7"/>
    <mergeCell ref="Q7:S7"/>
    <mergeCell ref="T7:Y7"/>
    <mergeCell ref="C10:H10"/>
    <mergeCell ref="I10:N10"/>
    <mergeCell ref="O10:P10"/>
    <mergeCell ref="Q10:S10"/>
    <mergeCell ref="T10:Y10"/>
    <mergeCell ref="AC10:AH10"/>
    <mergeCell ref="BI10:BN10"/>
    <mergeCell ref="BO10:BP10"/>
    <mergeCell ref="BO9:BP9"/>
    <mergeCell ref="BQ9:BS9"/>
    <mergeCell ref="BQ10:BS10"/>
    <mergeCell ref="BT10:BY10"/>
    <mergeCell ref="BT9:BY9"/>
    <mergeCell ref="AT9:AY9"/>
    <mergeCell ref="C8:H8"/>
    <mergeCell ref="I8:N8"/>
    <mergeCell ref="O8:P8"/>
    <mergeCell ref="Q8:S8"/>
    <mergeCell ref="T8:Y8"/>
    <mergeCell ref="AC8:AH8"/>
    <mergeCell ref="AC7:AH7"/>
    <mergeCell ref="AO8:AP8"/>
    <mergeCell ref="AQ8:AS8"/>
    <mergeCell ref="AI8:AN8"/>
    <mergeCell ref="AI7:AN7"/>
    <mergeCell ref="AO7:AP7"/>
    <mergeCell ref="AQ7:AS7"/>
    <mergeCell ref="AT7:AY7"/>
    <mergeCell ref="BC7:BH7"/>
    <mergeCell ref="BI7:BN7"/>
    <mergeCell ref="AO6:AP6"/>
    <mergeCell ref="AQ6:AS6"/>
    <mergeCell ref="BO8:BP8"/>
    <mergeCell ref="BO7:BP7"/>
    <mergeCell ref="BQ7:BS7"/>
    <mergeCell ref="BT7:BY7"/>
    <mergeCell ref="AT8:AY8"/>
    <mergeCell ref="BC8:BH8"/>
    <mergeCell ref="BI8:BN8"/>
    <mergeCell ref="C5:H5"/>
    <mergeCell ref="I5:N5"/>
    <mergeCell ref="O5:P5"/>
    <mergeCell ref="Q5:S5"/>
    <mergeCell ref="T5:Y5"/>
    <mergeCell ref="AC5:AH5"/>
    <mergeCell ref="BC5:BH5"/>
    <mergeCell ref="BI5:BN5"/>
    <mergeCell ref="AI5:AN5"/>
    <mergeCell ref="AO5:AP5"/>
    <mergeCell ref="AQ5:AS5"/>
    <mergeCell ref="AI6:AN6"/>
    <mergeCell ref="AT6:AY6"/>
    <mergeCell ref="BC6:BH6"/>
    <mergeCell ref="BT4:BY4"/>
    <mergeCell ref="C3:H3"/>
    <mergeCell ref="I3:N3"/>
    <mergeCell ref="O3:P3"/>
    <mergeCell ref="AC4:AH4"/>
    <mergeCell ref="AI4:AN4"/>
    <mergeCell ref="AO4:AP4"/>
    <mergeCell ref="C6:H6"/>
    <mergeCell ref="I6:N6"/>
    <mergeCell ref="O6:P6"/>
    <mergeCell ref="Q6:S6"/>
    <mergeCell ref="T6:Y6"/>
    <mergeCell ref="AC6:AH6"/>
    <mergeCell ref="BI6:BN6"/>
    <mergeCell ref="BO6:BP6"/>
    <mergeCell ref="BO5:BP5"/>
    <mergeCell ref="BQ5:BS5"/>
    <mergeCell ref="BQ6:BS6"/>
    <mergeCell ref="BT6:BY6"/>
    <mergeCell ref="BT5:BY5"/>
    <mergeCell ref="AT5:AY5"/>
    <mergeCell ref="BT3:BY3"/>
    <mergeCell ref="C4:H4"/>
    <mergeCell ref="I4:N4"/>
    <mergeCell ref="O4:P4"/>
    <mergeCell ref="Q4:S4"/>
    <mergeCell ref="T4:Y4"/>
    <mergeCell ref="AQ4:AS4"/>
    <mergeCell ref="AT4:AY4"/>
    <mergeCell ref="BC4:BH4"/>
    <mergeCell ref="BC3:BH3"/>
    <mergeCell ref="BI3:BN3"/>
    <mergeCell ref="BO3:BP3"/>
    <mergeCell ref="BI4:BN4"/>
    <mergeCell ref="BO4:BP4"/>
    <mergeCell ref="BQ4:BS4"/>
    <mergeCell ref="BQ3:BS3"/>
    <mergeCell ref="Q3:S3"/>
    <mergeCell ref="T3:Y3"/>
    <mergeCell ref="AC3:AH3"/>
    <mergeCell ref="AI3:AN3"/>
    <mergeCell ref="AO3:AP3"/>
    <mergeCell ref="AQ3:AS3"/>
    <mergeCell ref="AT3:AY3"/>
    <mergeCell ref="A1:B2"/>
    <mergeCell ref="C1:N1"/>
    <mergeCell ref="O1:P2"/>
    <mergeCell ref="Q1:S2"/>
    <mergeCell ref="T1:Y2"/>
    <mergeCell ref="AA1:AB2"/>
    <mergeCell ref="C2:H2"/>
    <mergeCell ref="I2:N2"/>
    <mergeCell ref="BQ1:BS2"/>
    <mergeCell ref="BC1:BN1"/>
    <mergeCell ref="BT1:BY2"/>
    <mergeCell ref="BO1:BP2"/>
    <mergeCell ref="AC2:AH2"/>
    <mergeCell ref="AI2:AN2"/>
    <mergeCell ref="BC2:BH2"/>
    <mergeCell ref="BI2:BN2"/>
    <mergeCell ref="AC1:AN1"/>
    <mergeCell ref="BA1:BB2"/>
    <mergeCell ref="AQ1:AS2"/>
    <mergeCell ref="AT1:AY2"/>
    <mergeCell ref="AO1:AP2"/>
  </mergeCells>
  <phoneticPr fontId="17"/>
  <pageMargins left="0.78740157480314965" right="0.78740157480314965" top="0.98425196850393704" bottom="0.78740157480314965" header="0.51181102362204722" footer="0.51181102362204722"/>
  <pageSetup paperSize="8" scale="98" orientation="landscape" r:id="rId1"/>
  <headerFooter alignWithMargins="0">
    <oddHeader>&amp;L&amp;"-,太字"&amp;16施設調書２</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X42"/>
  <sheetViews>
    <sheetView topLeftCell="B1" zoomScaleNormal="100" zoomScaleSheetLayoutView="100" workbookViewId="0">
      <selection activeCell="AB19" sqref="AB19"/>
    </sheetView>
  </sheetViews>
  <sheetFormatPr defaultRowHeight="13.5" x14ac:dyDescent="0.15"/>
  <cols>
    <col min="1" max="1" width="9" style="193" hidden="1" customWidth="1"/>
    <col min="2" max="24" width="3.625" style="193" customWidth="1"/>
    <col min="25" max="16384" width="9" style="193"/>
  </cols>
  <sheetData>
    <row r="1" spans="1:24" ht="27.75" customHeight="1" x14ac:dyDescent="0.15">
      <c r="B1" s="762" t="s">
        <v>575</v>
      </c>
      <c r="C1" s="763"/>
      <c r="D1" s="763"/>
      <c r="E1" s="763"/>
      <c r="F1" s="763"/>
      <c r="G1" s="763"/>
      <c r="H1" s="763"/>
      <c r="I1" s="763"/>
      <c r="J1" s="763"/>
      <c r="K1" s="763"/>
      <c r="L1" s="763"/>
      <c r="M1" s="763"/>
      <c r="N1" s="763"/>
      <c r="O1" s="763"/>
      <c r="P1" s="763"/>
      <c r="Q1" s="763"/>
      <c r="R1" s="763"/>
      <c r="S1" s="763"/>
      <c r="T1" s="763"/>
      <c r="U1" s="763"/>
      <c r="V1" s="763"/>
      <c r="W1" s="763"/>
      <c r="X1" s="764"/>
    </row>
    <row r="2" spans="1:24" ht="22.5" customHeight="1" thickBot="1" x14ac:dyDescent="0.2">
      <c r="B2" s="767" t="s">
        <v>510</v>
      </c>
      <c r="C2" s="765"/>
      <c r="D2" s="765"/>
      <c r="E2" s="765"/>
      <c r="F2" s="765"/>
      <c r="G2" s="765"/>
      <c r="H2" s="765" t="s">
        <v>95</v>
      </c>
      <c r="I2" s="765"/>
      <c r="J2" s="765"/>
      <c r="K2" s="765"/>
      <c r="L2" s="765"/>
      <c r="M2" s="765" t="s">
        <v>60</v>
      </c>
      <c r="N2" s="765"/>
      <c r="O2" s="765"/>
      <c r="P2" s="765"/>
      <c r="Q2" s="765" t="s">
        <v>61</v>
      </c>
      <c r="R2" s="765"/>
      <c r="S2" s="765"/>
      <c r="T2" s="765"/>
      <c r="U2" s="765" t="s">
        <v>577</v>
      </c>
      <c r="V2" s="765"/>
      <c r="W2" s="765" t="s">
        <v>576</v>
      </c>
      <c r="X2" s="766"/>
    </row>
    <row r="3" spans="1:24" s="202" customFormat="1" ht="17.25" customHeight="1" x14ac:dyDescent="0.15">
      <c r="A3" s="202">
        <v>1</v>
      </c>
      <c r="B3" s="768" t="str">
        <f>IF(ISERROR(VLOOKUP(A3,'施設調書(公園施設・ﾒｰｶｰ名) 入力用'!$D$3:$AN$452,8,FALSE)),"",(VLOOKUP(A3,'施設調書(公園施設・ﾒｰｶｰ名) 入力用'!$D$3:$AN$452,8,FALSE)))</f>
        <v>四阿</v>
      </c>
      <c r="C3" s="769"/>
      <c r="D3" s="769"/>
      <c r="E3" s="769"/>
      <c r="F3" s="769"/>
      <c r="G3" s="769"/>
      <c r="H3" s="770" t="str">
        <f>IF(ISERROR(VLOOKUP(A3,'施設調書(公園施設・ﾒｰｶｰ名) 入力用'!$D$3:$AN$452,12,FALSE)),"",(VLOOKUP(A3,'施設調書(公園施設・ﾒｰｶｰ名) 入力用'!$D$3:$AN$452,12,FALSE)))</f>
        <v>スチール４本柱</v>
      </c>
      <c r="I3" s="770"/>
      <c r="J3" s="770"/>
      <c r="K3" s="770"/>
      <c r="L3" s="770"/>
      <c r="M3" s="771">
        <f>IF(ISERROR(VLOOKUP(A3,'施設調書(公園施設・ﾒｰｶｰ名) 入力用'!$D$3:$AN$452,23,FALSE)),"",(VLOOKUP(A3,'施設調書(公園施設・ﾒｰｶｰ名) 入力用'!$D$3:$AN$452,23,FALSE)))</f>
        <v>9</v>
      </c>
      <c r="N3" s="771"/>
      <c r="O3" s="771"/>
      <c r="P3" s="771"/>
      <c r="Q3" s="771">
        <f>IF(ISERROR(VLOOKUP(A3,'施設調書(公園施設・ﾒｰｶｰ名) 入力用'!$D$3:$AN$452,25,FALSE)),"",(VLOOKUP(A3,'施設調書(公園施設・ﾒｰｶｰ名) 入力用'!$D$3:$AN$452,25,FALSE)))</f>
        <v>1000</v>
      </c>
      <c r="R3" s="771"/>
      <c r="S3" s="771"/>
      <c r="T3" s="771"/>
      <c r="U3" s="775" t="str">
        <f>IF(ISERROR(VLOOKUP(A3,'施設調書(公園施設・ﾒｰｶｰ名) 入力用'!$D$3:$AN$452,16,FALSE)),"",(VLOOKUP(A3,'施設調書(公園施設・ﾒｰｶｰ名) 入力用'!$D$3:$AN$452,16,FALSE)))</f>
        <v>基</v>
      </c>
      <c r="V3" s="775"/>
      <c r="W3" s="771">
        <f>IF(ISERROR(VLOOKUP(A3,'施設調書(公園施設・ﾒｰｶｰ名) 入力用'!$D$3:$AN$452,17,FALSE)),"",(VLOOKUP(A3,'施設調書(公園施設・ﾒｰｶｰ名) 入力用'!$D$3:$AN$452,17,FALSE)))</f>
        <v>1</v>
      </c>
      <c r="X3" s="778"/>
    </row>
    <row r="4" spans="1:24" s="202" customFormat="1" ht="17.25" customHeight="1" x14ac:dyDescent="0.15">
      <c r="A4" s="202">
        <v>2</v>
      </c>
      <c r="B4" s="757" t="str">
        <f>IF(ISERROR(VLOOKUP(A4,'施設調書(公園施設・ﾒｰｶｰ名) 入力用'!$D$3:$AN$452,8,FALSE)),"",(VLOOKUP(A4,'施設調書(公園施設・ﾒｰｶｰ名) 入力用'!$D$3:$AN$452,8,FALSE)))</f>
        <v>便所</v>
      </c>
      <c r="C4" s="758"/>
      <c r="D4" s="758"/>
      <c r="E4" s="758"/>
      <c r="F4" s="758"/>
      <c r="G4" s="758"/>
      <c r="H4" s="761" t="str">
        <f>IF(ISERROR(VLOOKUP(A4,'施設調書(公園施設・ﾒｰｶｰ名) 入力用'!$D$3:$AN$452,12,FALSE)),"",(VLOOKUP(A4,'施設調書(公園施設・ﾒｰｶｰ名) 入力用'!$D$3:$AN$452,12,FALSE)))</f>
        <v>アルミサンドイッチパネル</v>
      </c>
      <c r="I4" s="761"/>
      <c r="J4" s="761"/>
      <c r="K4" s="761"/>
      <c r="L4" s="761"/>
      <c r="M4" s="772" t="str">
        <f>IF(ISERROR(VLOOKUP(A4,'施設調書(公園施設・ﾒｰｶｰ名) 入力用'!$D$3:$AN$452,23,FALSE)),"",(VLOOKUP(A4,'施設調書(公園施設・ﾒｰｶｰ名) 入力用'!$D$3:$AN$452,23,FALSE)))</f>
        <v>○○</v>
      </c>
      <c r="N4" s="772"/>
      <c r="O4" s="772"/>
      <c r="P4" s="772"/>
      <c r="Q4" s="772" t="str">
        <f>IF(ISERROR(VLOOKUP(A4,'施設調書(公園施設・ﾒｰｶｰ名) 入力用'!$D$3:$AN$452,25,FALSE)),"",(VLOOKUP(A4,'施設調書(公園施設・ﾒｰｶｰ名) 入力用'!$D$3:$AN$452,25,FALSE)))</f>
        <v>○○</v>
      </c>
      <c r="R4" s="772"/>
      <c r="S4" s="772"/>
      <c r="T4" s="772"/>
      <c r="U4" s="776" t="str">
        <f>IF(ISERROR(VLOOKUP(A4,'施設調書(公園施設・ﾒｰｶｰ名) 入力用'!$D$3:$AN$452,16,FALSE)),"",(VLOOKUP(A4,'施設調書(公園施設・ﾒｰｶｰ名) 入力用'!$D$3:$AN$452,16,FALSE)))</f>
        <v>棟</v>
      </c>
      <c r="V4" s="776"/>
      <c r="W4" s="772">
        <f>IF(ISERROR(VLOOKUP(A4,'施設調書(公園施設・ﾒｰｶｰ名) 入力用'!$D$3:$AN$452,17,FALSE)),"",(VLOOKUP(A4,'施設調書(公園施設・ﾒｰｶｰ名) 入力用'!$D$3:$AN$452,17,FALSE)))</f>
        <v>1</v>
      </c>
      <c r="X4" s="779"/>
    </row>
    <row r="5" spans="1:24" s="202" customFormat="1" ht="17.25" customHeight="1" x14ac:dyDescent="0.15">
      <c r="A5" s="202">
        <v>3</v>
      </c>
      <c r="B5" s="757" t="str">
        <f>IF(ISERROR(VLOOKUP(A5,'施設調書(公園施設・ﾒｰｶｰ名) 入力用'!$D$3:$AN$452,8,FALSE)),"",(VLOOKUP(A5,'施設調書(公園施設・ﾒｰｶｰ名) 入力用'!$D$3:$AN$452,8,FALSE)))</f>
        <v/>
      </c>
      <c r="C5" s="758"/>
      <c r="D5" s="758"/>
      <c r="E5" s="758"/>
      <c r="F5" s="758"/>
      <c r="G5" s="758"/>
      <c r="H5" s="761" t="str">
        <f>IF(ISERROR(VLOOKUP(A5,'施設調書(公園施設・ﾒｰｶｰ名) 入力用'!$D$3:$AN$452,12,FALSE)),"",(VLOOKUP(A5,'施設調書(公園施設・ﾒｰｶｰ名) 入力用'!$D$3:$AN$452,12,FALSE)))</f>
        <v/>
      </c>
      <c r="I5" s="761"/>
      <c r="J5" s="761"/>
      <c r="K5" s="761"/>
      <c r="L5" s="761"/>
      <c r="M5" s="772" t="str">
        <f>IF(ISERROR(VLOOKUP(A5,'施設調書(公園施設・ﾒｰｶｰ名) 入力用'!$D$3:$AN$452,23,FALSE)),"",(VLOOKUP(A5,'施設調書(公園施設・ﾒｰｶｰ名) 入力用'!$D$3:$AN$452,23,FALSE)))</f>
        <v/>
      </c>
      <c r="N5" s="772"/>
      <c r="O5" s="772"/>
      <c r="P5" s="772"/>
      <c r="Q5" s="772" t="str">
        <f>IF(ISERROR(VLOOKUP(A5,'施設調書(公園施設・ﾒｰｶｰ名) 入力用'!$D$3:$AN$452,25,FALSE)),"",(VLOOKUP(A5,'施設調書(公園施設・ﾒｰｶｰ名) 入力用'!$D$3:$AN$452,25,FALSE)))</f>
        <v/>
      </c>
      <c r="R5" s="772"/>
      <c r="S5" s="772"/>
      <c r="T5" s="772"/>
      <c r="U5" s="776" t="str">
        <f>IF(ISERROR(VLOOKUP(A5,'施設調書(公園施設・ﾒｰｶｰ名) 入力用'!$D$3:$AN$452,16,FALSE)),"",(VLOOKUP(A5,'施設調書(公園施設・ﾒｰｶｰ名) 入力用'!$D$3:$AN$452,16,FALSE)))</f>
        <v/>
      </c>
      <c r="V5" s="776"/>
      <c r="W5" s="772" t="str">
        <f>IF(ISERROR(VLOOKUP(A5,'施設調書(公園施設・ﾒｰｶｰ名) 入力用'!$D$3:$AN$452,17,FALSE)),"",(VLOOKUP(A5,'施設調書(公園施設・ﾒｰｶｰ名) 入力用'!$D$3:$AN$452,17,FALSE)))</f>
        <v/>
      </c>
      <c r="X5" s="779"/>
    </row>
    <row r="6" spans="1:24" s="202" customFormat="1" ht="17.25" customHeight="1" x14ac:dyDescent="0.15">
      <c r="A6" s="202">
        <v>4</v>
      </c>
      <c r="B6" s="757" t="str">
        <f>IF(ISERROR(VLOOKUP(A6,'施設調書(公園施設・ﾒｰｶｰ名) 入力用'!$D$3:$AN$452,8,FALSE)),"",(VLOOKUP(A6,'施設調書(公園施設・ﾒｰｶｰ名) 入力用'!$D$3:$AN$452,8,FALSE)))</f>
        <v/>
      </c>
      <c r="C6" s="758"/>
      <c r="D6" s="758"/>
      <c r="E6" s="758"/>
      <c r="F6" s="758"/>
      <c r="G6" s="758"/>
      <c r="H6" s="761" t="str">
        <f>IF(ISERROR(VLOOKUP(A6,'施設調書(公園施設・ﾒｰｶｰ名) 入力用'!$D$3:$AN$452,12,FALSE)),"",(VLOOKUP(A6,'施設調書(公園施設・ﾒｰｶｰ名) 入力用'!$D$3:$AN$452,12,FALSE)))</f>
        <v/>
      </c>
      <c r="I6" s="761"/>
      <c r="J6" s="761"/>
      <c r="K6" s="761"/>
      <c r="L6" s="761"/>
      <c r="M6" s="772" t="str">
        <f>IF(ISERROR(VLOOKUP(A6,'施設調書(公園施設・ﾒｰｶｰ名) 入力用'!$D$3:$AN$452,23,FALSE)),"",(VLOOKUP(A6,'施設調書(公園施設・ﾒｰｶｰ名) 入力用'!$D$3:$AN$452,23,FALSE)))</f>
        <v/>
      </c>
      <c r="N6" s="772"/>
      <c r="O6" s="772"/>
      <c r="P6" s="772"/>
      <c r="Q6" s="772" t="str">
        <f>IF(ISERROR(VLOOKUP(A6,'施設調書(公園施設・ﾒｰｶｰ名) 入力用'!$D$3:$AN$452,25,FALSE)),"",(VLOOKUP(A6,'施設調書(公園施設・ﾒｰｶｰ名) 入力用'!$D$3:$AN$452,25,FALSE)))</f>
        <v/>
      </c>
      <c r="R6" s="772"/>
      <c r="S6" s="772"/>
      <c r="T6" s="772"/>
      <c r="U6" s="776" t="str">
        <f>IF(ISERROR(VLOOKUP(A6,'施設調書(公園施設・ﾒｰｶｰ名) 入力用'!$D$3:$AN$452,16,FALSE)),"",(VLOOKUP(A6,'施設調書(公園施設・ﾒｰｶｰ名) 入力用'!$D$3:$AN$452,16,FALSE)))</f>
        <v/>
      </c>
      <c r="V6" s="776"/>
      <c r="W6" s="772" t="str">
        <f>IF(ISERROR(VLOOKUP(A6,'施設調書(公園施設・ﾒｰｶｰ名) 入力用'!$D$3:$AN$452,17,FALSE)),"",(VLOOKUP(A6,'施設調書(公園施設・ﾒｰｶｰ名) 入力用'!$D$3:$AN$452,17,FALSE)))</f>
        <v/>
      </c>
      <c r="X6" s="779"/>
    </row>
    <row r="7" spans="1:24" s="202" customFormat="1" ht="17.25" customHeight="1" x14ac:dyDescent="0.15">
      <c r="A7" s="202">
        <v>5</v>
      </c>
      <c r="B7" s="757" t="str">
        <f>IF(ISERROR(VLOOKUP(A7,'施設調書(公園施設・ﾒｰｶｰ名) 入力用'!$D$3:$AN$452,8,FALSE)),"",(VLOOKUP(A7,'施設調書(公園施設・ﾒｰｶｰ名) 入力用'!$D$3:$AN$452,8,FALSE)))</f>
        <v/>
      </c>
      <c r="C7" s="758"/>
      <c r="D7" s="758"/>
      <c r="E7" s="758"/>
      <c r="F7" s="758"/>
      <c r="G7" s="758"/>
      <c r="H7" s="761" t="str">
        <f>IF(ISERROR(VLOOKUP(A7,'施設調書(公園施設・ﾒｰｶｰ名) 入力用'!$D$3:$AN$452,12,FALSE)),"",(VLOOKUP(A7,'施設調書(公園施設・ﾒｰｶｰ名) 入力用'!$D$3:$AN$452,12,FALSE)))</f>
        <v/>
      </c>
      <c r="I7" s="761"/>
      <c r="J7" s="761"/>
      <c r="K7" s="761"/>
      <c r="L7" s="761"/>
      <c r="M7" s="772" t="str">
        <f>IF(ISERROR(VLOOKUP(A7,'施設調書(公園施設・ﾒｰｶｰ名) 入力用'!$D$3:$AN$452,23,FALSE)),"",(VLOOKUP(A7,'施設調書(公園施設・ﾒｰｶｰ名) 入力用'!$D$3:$AN$452,23,FALSE)))</f>
        <v/>
      </c>
      <c r="N7" s="772"/>
      <c r="O7" s="772"/>
      <c r="P7" s="772"/>
      <c r="Q7" s="772" t="str">
        <f>IF(ISERROR(VLOOKUP(A7,'施設調書(公園施設・ﾒｰｶｰ名) 入力用'!$D$3:$AN$452,25,FALSE)),"",(VLOOKUP(A7,'施設調書(公園施設・ﾒｰｶｰ名) 入力用'!$D$3:$AN$452,25,FALSE)))</f>
        <v/>
      </c>
      <c r="R7" s="772"/>
      <c r="S7" s="772"/>
      <c r="T7" s="772"/>
      <c r="U7" s="776" t="str">
        <f>IF(ISERROR(VLOOKUP(A7,'施設調書(公園施設・ﾒｰｶｰ名) 入力用'!$D$3:$AN$452,16,FALSE)),"",(VLOOKUP(A7,'施設調書(公園施設・ﾒｰｶｰ名) 入力用'!$D$3:$AN$452,16,FALSE)))</f>
        <v/>
      </c>
      <c r="V7" s="776"/>
      <c r="W7" s="772" t="str">
        <f>IF(ISERROR(VLOOKUP(A7,'施設調書(公園施設・ﾒｰｶｰ名) 入力用'!$D$3:$AN$452,17,FALSE)),"",(VLOOKUP(A7,'施設調書(公園施設・ﾒｰｶｰ名) 入力用'!$D$3:$AN$452,17,FALSE)))</f>
        <v/>
      </c>
      <c r="X7" s="779"/>
    </row>
    <row r="8" spans="1:24" s="202" customFormat="1" ht="17.25" customHeight="1" x14ac:dyDescent="0.15">
      <c r="A8" s="202">
        <v>6</v>
      </c>
      <c r="B8" s="757" t="str">
        <f>IF(ISERROR(VLOOKUP(A8,'施設調書(公園施設・ﾒｰｶｰ名) 入力用'!$D$3:$AN$452,8,FALSE)),"",(VLOOKUP(A8,'施設調書(公園施設・ﾒｰｶｰ名) 入力用'!$D$3:$AN$452,8,FALSE)))</f>
        <v/>
      </c>
      <c r="C8" s="758"/>
      <c r="D8" s="758"/>
      <c r="E8" s="758"/>
      <c r="F8" s="758"/>
      <c r="G8" s="758"/>
      <c r="H8" s="761" t="str">
        <f>IF(ISERROR(VLOOKUP(A8,'施設調書(公園施設・ﾒｰｶｰ名) 入力用'!$D$3:$AN$452,12,FALSE)),"",(VLOOKUP(A8,'施設調書(公園施設・ﾒｰｶｰ名) 入力用'!$D$3:$AN$452,12,FALSE)))</f>
        <v/>
      </c>
      <c r="I8" s="761"/>
      <c r="J8" s="761"/>
      <c r="K8" s="761"/>
      <c r="L8" s="761"/>
      <c r="M8" s="772" t="str">
        <f>IF(ISERROR(VLOOKUP(A8,'施設調書(公園施設・ﾒｰｶｰ名) 入力用'!$D$3:$AN$452,23,FALSE)),"",(VLOOKUP(A8,'施設調書(公園施設・ﾒｰｶｰ名) 入力用'!$D$3:$AN$452,23,FALSE)))</f>
        <v/>
      </c>
      <c r="N8" s="772"/>
      <c r="O8" s="772"/>
      <c r="P8" s="772"/>
      <c r="Q8" s="772" t="str">
        <f>IF(ISERROR(VLOOKUP(A8,'施設調書(公園施設・ﾒｰｶｰ名) 入力用'!$D$3:$AN$452,25,FALSE)),"",(VLOOKUP(A8,'施設調書(公園施設・ﾒｰｶｰ名) 入力用'!$D$3:$AN$452,25,FALSE)))</f>
        <v/>
      </c>
      <c r="R8" s="772"/>
      <c r="S8" s="772"/>
      <c r="T8" s="772"/>
      <c r="U8" s="776" t="str">
        <f>IF(ISERROR(VLOOKUP(A8,'施設調書(公園施設・ﾒｰｶｰ名) 入力用'!$D$3:$AN$452,16,FALSE)),"",(VLOOKUP(A8,'施設調書(公園施設・ﾒｰｶｰ名) 入力用'!$D$3:$AN$452,16,FALSE)))</f>
        <v/>
      </c>
      <c r="V8" s="776"/>
      <c r="W8" s="772" t="str">
        <f>IF(ISERROR(VLOOKUP(A8,'施設調書(公園施設・ﾒｰｶｰ名) 入力用'!$D$3:$AN$452,17,FALSE)),"",(VLOOKUP(A8,'施設調書(公園施設・ﾒｰｶｰ名) 入力用'!$D$3:$AN$452,17,FALSE)))</f>
        <v/>
      </c>
      <c r="X8" s="779"/>
    </row>
    <row r="9" spans="1:24" s="202" customFormat="1" ht="17.25" customHeight="1" x14ac:dyDescent="0.15">
      <c r="A9" s="202">
        <v>7</v>
      </c>
      <c r="B9" s="757" t="str">
        <f>IF(ISERROR(VLOOKUP(A9,'施設調書(公園施設・ﾒｰｶｰ名) 入力用'!$D$3:$AN$452,8,FALSE)),"",(VLOOKUP(A9,'施設調書(公園施設・ﾒｰｶｰ名) 入力用'!$D$3:$AN$452,8,FALSE)))</f>
        <v/>
      </c>
      <c r="C9" s="758"/>
      <c r="D9" s="758"/>
      <c r="E9" s="758"/>
      <c r="F9" s="758"/>
      <c r="G9" s="758"/>
      <c r="H9" s="761" t="str">
        <f>IF(ISERROR(VLOOKUP(A9,'施設調書(公園施設・ﾒｰｶｰ名) 入力用'!$D$3:$AN$452,12,FALSE)),"",(VLOOKUP(A9,'施設調書(公園施設・ﾒｰｶｰ名) 入力用'!$D$3:$AN$452,12,FALSE)))</f>
        <v/>
      </c>
      <c r="I9" s="761"/>
      <c r="J9" s="761"/>
      <c r="K9" s="761"/>
      <c r="L9" s="761"/>
      <c r="M9" s="772" t="str">
        <f>IF(ISERROR(VLOOKUP(A9,'施設調書(公園施設・ﾒｰｶｰ名) 入力用'!$D$3:$AN$452,23,FALSE)),"",(VLOOKUP(A9,'施設調書(公園施設・ﾒｰｶｰ名) 入力用'!$D$3:$AN$452,23,FALSE)))</f>
        <v/>
      </c>
      <c r="N9" s="772"/>
      <c r="O9" s="772"/>
      <c r="P9" s="772"/>
      <c r="Q9" s="772" t="str">
        <f>IF(ISERROR(VLOOKUP(A9,'施設調書(公園施設・ﾒｰｶｰ名) 入力用'!$D$3:$AN$452,25,FALSE)),"",(VLOOKUP(A9,'施設調書(公園施設・ﾒｰｶｰ名) 入力用'!$D$3:$AN$452,25,FALSE)))</f>
        <v/>
      </c>
      <c r="R9" s="772"/>
      <c r="S9" s="772"/>
      <c r="T9" s="772"/>
      <c r="U9" s="776" t="str">
        <f>IF(ISERROR(VLOOKUP(A9,'施設調書(公園施設・ﾒｰｶｰ名) 入力用'!$D$3:$AN$452,16,FALSE)),"",(VLOOKUP(A9,'施設調書(公園施設・ﾒｰｶｰ名) 入力用'!$D$3:$AN$452,16,FALSE)))</f>
        <v/>
      </c>
      <c r="V9" s="776"/>
      <c r="W9" s="772" t="str">
        <f>IF(ISERROR(VLOOKUP(A9,'施設調書(公園施設・ﾒｰｶｰ名) 入力用'!$D$3:$AN$452,17,FALSE)),"",(VLOOKUP(A9,'施設調書(公園施設・ﾒｰｶｰ名) 入力用'!$D$3:$AN$452,17,FALSE)))</f>
        <v/>
      </c>
      <c r="X9" s="779"/>
    </row>
    <row r="10" spans="1:24" s="202" customFormat="1" ht="17.25" customHeight="1" x14ac:dyDescent="0.15">
      <c r="A10" s="202">
        <v>8</v>
      </c>
      <c r="B10" s="757" t="str">
        <f>IF(ISERROR(VLOOKUP(A10,'施設調書(公園施設・ﾒｰｶｰ名) 入力用'!$D$3:$AN$452,8,FALSE)),"",(VLOOKUP(A10,'施設調書(公園施設・ﾒｰｶｰ名) 入力用'!$D$3:$AN$452,8,FALSE)))</f>
        <v/>
      </c>
      <c r="C10" s="758"/>
      <c r="D10" s="758"/>
      <c r="E10" s="758"/>
      <c r="F10" s="758"/>
      <c r="G10" s="758"/>
      <c r="H10" s="761" t="str">
        <f>IF(ISERROR(VLOOKUP(A10,'施設調書(公園施設・ﾒｰｶｰ名) 入力用'!$D$3:$AN$452,12,FALSE)),"",(VLOOKUP(A10,'施設調書(公園施設・ﾒｰｶｰ名) 入力用'!$D$3:$AN$452,12,FALSE)))</f>
        <v/>
      </c>
      <c r="I10" s="761"/>
      <c r="J10" s="761"/>
      <c r="K10" s="761"/>
      <c r="L10" s="761"/>
      <c r="M10" s="772" t="str">
        <f>IF(ISERROR(VLOOKUP(A10,'施設調書(公園施設・ﾒｰｶｰ名) 入力用'!$D$3:$AN$452,23,FALSE)),"",(VLOOKUP(A10,'施設調書(公園施設・ﾒｰｶｰ名) 入力用'!$D$3:$AN$452,23,FALSE)))</f>
        <v/>
      </c>
      <c r="N10" s="772"/>
      <c r="O10" s="772"/>
      <c r="P10" s="772"/>
      <c r="Q10" s="772" t="str">
        <f>IF(ISERROR(VLOOKUP(A10,'施設調書(公園施設・ﾒｰｶｰ名) 入力用'!$D$3:$AN$452,25,FALSE)),"",(VLOOKUP(A10,'施設調書(公園施設・ﾒｰｶｰ名) 入力用'!$D$3:$AN$452,25,FALSE)))</f>
        <v/>
      </c>
      <c r="R10" s="772"/>
      <c r="S10" s="772"/>
      <c r="T10" s="772"/>
      <c r="U10" s="776" t="str">
        <f>IF(ISERROR(VLOOKUP(A10,'施設調書(公園施設・ﾒｰｶｰ名) 入力用'!$D$3:$AN$452,16,FALSE)),"",(VLOOKUP(A10,'施設調書(公園施設・ﾒｰｶｰ名) 入力用'!$D$3:$AN$452,16,FALSE)))</f>
        <v/>
      </c>
      <c r="V10" s="776"/>
      <c r="W10" s="772" t="str">
        <f>IF(ISERROR(VLOOKUP(A10,'施設調書(公園施設・ﾒｰｶｰ名) 入力用'!$D$3:$AN$452,17,FALSE)),"",(VLOOKUP(A10,'施設調書(公園施設・ﾒｰｶｰ名) 入力用'!$D$3:$AN$452,17,FALSE)))</f>
        <v/>
      </c>
      <c r="X10" s="779"/>
    </row>
    <row r="11" spans="1:24" s="202" customFormat="1" ht="17.25" customHeight="1" x14ac:dyDescent="0.15">
      <c r="A11" s="202">
        <v>9</v>
      </c>
      <c r="B11" s="757" t="str">
        <f>IF(ISERROR(VLOOKUP(A11,'施設調書(公園施設・ﾒｰｶｰ名) 入力用'!$D$3:$AN$452,8,FALSE)),"",(VLOOKUP(A11,'施設調書(公園施設・ﾒｰｶｰ名) 入力用'!$D$3:$AN$452,8,FALSE)))</f>
        <v/>
      </c>
      <c r="C11" s="758"/>
      <c r="D11" s="758"/>
      <c r="E11" s="758"/>
      <c r="F11" s="758"/>
      <c r="G11" s="758"/>
      <c r="H11" s="761" t="str">
        <f>IF(ISERROR(VLOOKUP(A11,'施設調書(公園施設・ﾒｰｶｰ名) 入力用'!$D$3:$AN$452,12,FALSE)),"",(VLOOKUP(A11,'施設調書(公園施設・ﾒｰｶｰ名) 入力用'!$D$3:$AN$452,12,FALSE)))</f>
        <v/>
      </c>
      <c r="I11" s="761"/>
      <c r="J11" s="761"/>
      <c r="K11" s="761"/>
      <c r="L11" s="761"/>
      <c r="M11" s="772" t="str">
        <f>IF(ISERROR(VLOOKUP(A11,'施設調書(公園施設・ﾒｰｶｰ名) 入力用'!$D$3:$AN$452,23,FALSE)),"",(VLOOKUP(A11,'施設調書(公園施設・ﾒｰｶｰ名) 入力用'!$D$3:$AN$452,23,FALSE)))</f>
        <v/>
      </c>
      <c r="N11" s="772"/>
      <c r="O11" s="772"/>
      <c r="P11" s="772"/>
      <c r="Q11" s="772" t="str">
        <f>IF(ISERROR(VLOOKUP(A11,'施設調書(公園施設・ﾒｰｶｰ名) 入力用'!$D$3:$AN$452,25,FALSE)),"",(VLOOKUP(A11,'施設調書(公園施設・ﾒｰｶｰ名) 入力用'!$D$3:$AN$452,25,FALSE)))</f>
        <v/>
      </c>
      <c r="R11" s="772"/>
      <c r="S11" s="772"/>
      <c r="T11" s="772"/>
      <c r="U11" s="776" t="str">
        <f>IF(ISERROR(VLOOKUP(A11,'施設調書(公園施設・ﾒｰｶｰ名) 入力用'!$D$3:$AN$452,16,FALSE)),"",(VLOOKUP(A11,'施設調書(公園施設・ﾒｰｶｰ名) 入力用'!$D$3:$AN$452,16,FALSE)))</f>
        <v/>
      </c>
      <c r="V11" s="776"/>
      <c r="W11" s="772" t="str">
        <f>IF(ISERROR(VLOOKUP(A11,'施設調書(公園施設・ﾒｰｶｰ名) 入力用'!$D$3:$AN$452,17,FALSE)),"",(VLOOKUP(A11,'施設調書(公園施設・ﾒｰｶｰ名) 入力用'!$D$3:$AN$452,17,FALSE)))</f>
        <v/>
      </c>
      <c r="X11" s="779"/>
    </row>
    <row r="12" spans="1:24" s="202" customFormat="1" ht="17.25" customHeight="1" x14ac:dyDescent="0.15">
      <c r="A12" s="202">
        <v>10</v>
      </c>
      <c r="B12" s="757" t="str">
        <f>IF(ISERROR(VLOOKUP(A12,'施設調書(公園施設・ﾒｰｶｰ名) 入力用'!$D$3:$AN$452,8,FALSE)),"",(VLOOKUP(A12,'施設調書(公園施設・ﾒｰｶｰ名) 入力用'!$D$3:$AN$452,8,FALSE)))</f>
        <v/>
      </c>
      <c r="C12" s="758"/>
      <c r="D12" s="758"/>
      <c r="E12" s="758"/>
      <c r="F12" s="758"/>
      <c r="G12" s="758"/>
      <c r="H12" s="761" t="str">
        <f>IF(ISERROR(VLOOKUP(A12,'施設調書(公園施設・ﾒｰｶｰ名) 入力用'!$D$3:$AN$452,12,FALSE)),"",(VLOOKUP(A12,'施設調書(公園施設・ﾒｰｶｰ名) 入力用'!$D$3:$AN$452,12,FALSE)))</f>
        <v/>
      </c>
      <c r="I12" s="761"/>
      <c r="J12" s="761"/>
      <c r="K12" s="761"/>
      <c r="L12" s="761"/>
      <c r="M12" s="772" t="str">
        <f>IF(ISERROR(VLOOKUP(A12,'施設調書(公園施設・ﾒｰｶｰ名) 入力用'!$D$3:$AN$452,23,FALSE)),"",(VLOOKUP(A12,'施設調書(公園施設・ﾒｰｶｰ名) 入力用'!$D$3:$AN$452,23,FALSE)))</f>
        <v/>
      </c>
      <c r="N12" s="772"/>
      <c r="O12" s="772"/>
      <c r="P12" s="772"/>
      <c r="Q12" s="772" t="str">
        <f>IF(ISERROR(VLOOKUP(A12,'施設調書(公園施設・ﾒｰｶｰ名) 入力用'!$D$3:$AN$452,25,FALSE)),"",(VLOOKUP(A12,'施設調書(公園施設・ﾒｰｶｰ名) 入力用'!$D$3:$AN$452,25,FALSE)))</f>
        <v/>
      </c>
      <c r="R12" s="772"/>
      <c r="S12" s="772"/>
      <c r="T12" s="772"/>
      <c r="U12" s="776" t="str">
        <f>IF(ISERROR(VLOOKUP(A12,'施設調書(公園施設・ﾒｰｶｰ名) 入力用'!$D$3:$AN$452,16,FALSE)),"",(VLOOKUP(A12,'施設調書(公園施設・ﾒｰｶｰ名) 入力用'!$D$3:$AN$452,16,FALSE)))</f>
        <v/>
      </c>
      <c r="V12" s="776"/>
      <c r="W12" s="772" t="str">
        <f>IF(ISERROR(VLOOKUP(A12,'施設調書(公園施設・ﾒｰｶｰ名) 入力用'!$D$3:$AN$452,17,FALSE)),"",(VLOOKUP(A12,'施設調書(公園施設・ﾒｰｶｰ名) 入力用'!$D$3:$AN$452,17,FALSE)))</f>
        <v/>
      </c>
      <c r="X12" s="779"/>
    </row>
    <row r="13" spans="1:24" s="202" customFormat="1" ht="17.25" customHeight="1" x14ac:dyDescent="0.15">
      <c r="A13" s="202">
        <v>11</v>
      </c>
      <c r="B13" s="757" t="str">
        <f>IF(ISERROR(VLOOKUP(A13,'施設調書(公園施設・ﾒｰｶｰ名) 入力用'!$D$3:$AN$452,8,FALSE)),"",(VLOOKUP(A13,'施設調書(公園施設・ﾒｰｶｰ名) 入力用'!$D$3:$AN$452,8,FALSE)))</f>
        <v/>
      </c>
      <c r="C13" s="758"/>
      <c r="D13" s="758"/>
      <c r="E13" s="758"/>
      <c r="F13" s="758"/>
      <c r="G13" s="758"/>
      <c r="H13" s="761" t="str">
        <f>IF(ISERROR(VLOOKUP(A13,'施設調書(公園施設・ﾒｰｶｰ名) 入力用'!$D$3:$AN$452,12,FALSE)),"",(VLOOKUP(A13,'施設調書(公園施設・ﾒｰｶｰ名) 入力用'!$D$3:$AN$452,12,FALSE)))</f>
        <v/>
      </c>
      <c r="I13" s="761"/>
      <c r="J13" s="761"/>
      <c r="K13" s="761"/>
      <c r="L13" s="761"/>
      <c r="M13" s="772" t="str">
        <f>IF(ISERROR(VLOOKUP(A13,'施設調書(公園施設・ﾒｰｶｰ名) 入力用'!$D$3:$AN$452,23,FALSE)),"",(VLOOKUP(A13,'施設調書(公園施設・ﾒｰｶｰ名) 入力用'!$D$3:$AN$452,23,FALSE)))</f>
        <v/>
      </c>
      <c r="N13" s="772"/>
      <c r="O13" s="772"/>
      <c r="P13" s="772"/>
      <c r="Q13" s="772" t="str">
        <f>IF(ISERROR(VLOOKUP(A13,'施設調書(公園施設・ﾒｰｶｰ名) 入力用'!$D$3:$AN$452,25,FALSE)),"",(VLOOKUP(A13,'施設調書(公園施設・ﾒｰｶｰ名) 入力用'!$D$3:$AN$452,25,FALSE)))</f>
        <v/>
      </c>
      <c r="R13" s="772"/>
      <c r="S13" s="772"/>
      <c r="T13" s="772"/>
      <c r="U13" s="776" t="str">
        <f>IF(ISERROR(VLOOKUP(A13,'施設調書(公園施設・ﾒｰｶｰ名) 入力用'!$D$3:$AN$452,16,FALSE)),"",(VLOOKUP(A13,'施設調書(公園施設・ﾒｰｶｰ名) 入力用'!$D$3:$AN$452,16,FALSE)))</f>
        <v/>
      </c>
      <c r="V13" s="776"/>
      <c r="W13" s="772" t="str">
        <f>IF(ISERROR(VLOOKUP(A13,'施設調書(公園施設・ﾒｰｶｰ名) 入力用'!$D$3:$AN$452,17,FALSE)),"",(VLOOKUP(A13,'施設調書(公園施設・ﾒｰｶｰ名) 入力用'!$D$3:$AN$452,17,FALSE)))</f>
        <v/>
      </c>
      <c r="X13" s="779"/>
    </row>
    <row r="14" spans="1:24" s="202" customFormat="1" ht="17.25" customHeight="1" x14ac:dyDescent="0.15">
      <c r="A14" s="202">
        <v>12</v>
      </c>
      <c r="B14" s="757" t="str">
        <f>IF(ISERROR(VLOOKUP(A14,'施設調書(公園施設・ﾒｰｶｰ名) 入力用'!$D$3:$AN$452,8,FALSE)),"",(VLOOKUP(A14,'施設調書(公園施設・ﾒｰｶｰ名) 入力用'!$D$3:$AN$452,8,FALSE)))</f>
        <v/>
      </c>
      <c r="C14" s="758"/>
      <c r="D14" s="758"/>
      <c r="E14" s="758"/>
      <c r="F14" s="758"/>
      <c r="G14" s="758"/>
      <c r="H14" s="761" t="str">
        <f>IF(ISERROR(VLOOKUP(A14,'施設調書(公園施設・ﾒｰｶｰ名) 入力用'!$D$3:$AN$452,12,FALSE)),"",(VLOOKUP(A14,'施設調書(公園施設・ﾒｰｶｰ名) 入力用'!$D$3:$AN$452,12,FALSE)))</f>
        <v/>
      </c>
      <c r="I14" s="761"/>
      <c r="J14" s="761"/>
      <c r="K14" s="761"/>
      <c r="L14" s="761"/>
      <c r="M14" s="772" t="str">
        <f>IF(ISERROR(VLOOKUP(A14,'施設調書(公園施設・ﾒｰｶｰ名) 入力用'!$D$3:$AN$452,23,FALSE)),"",(VLOOKUP(A14,'施設調書(公園施設・ﾒｰｶｰ名) 入力用'!$D$3:$AN$452,23,FALSE)))</f>
        <v/>
      </c>
      <c r="N14" s="772"/>
      <c r="O14" s="772"/>
      <c r="P14" s="772"/>
      <c r="Q14" s="772" t="str">
        <f>IF(ISERROR(VLOOKUP(A14,'施設調書(公園施設・ﾒｰｶｰ名) 入力用'!$D$3:$AN$452,25,FALSE)),"",(VLOOKUP(A14,'施設調書(公園施設・ﾒｰｶｰ名) 入力用'!$D$3:$AN$452,25,FALSE)))</f>
        <v/>
      </c>
      <c r="R14" s="772"/>
      <c r="S14" s="772"/>
      <c r="T14" s="772"/>
      <c r="U14" s="776" t="str">
        <f>IF(ISERROR(VLOOKUP(A14,'施設調書(公園施設・ﾒｰｶｰ名) 入力用'!$D$3:$AN$452,16,FALSE)),"",(VLOOKUP(A14,'施設調書(公園施設・ﾒｰｶｰ名) 入力用'!$D$3:$AN$452,16,FALSE)))</f>
        <v/>
      </c>
      <c r="V14" s="776"/>
      <c r="W14" s="772" t="str">
        <f>IF(ISERROR(VLOOKUP(A14,'施設調書(公園施設・ﾒｰｶｰ名) 入力用'!$D$3:$AN$452,17,FALSE)),"",(VLOOKUP(A14,'施設調書(公園施設・ﾒｰｶｰ名) 入力用'!$D$3:$AN$452,17,FALSE)))</f>
        <v/>
      </c>
      <c r="X14" s="779"/>
    </row>
    <row r="15" spans="1:24" s="202" customFormat="1" ht="17.25" customHeight="1" x14ac:dyDescent="0.15">
      <c r="A15" s="202">
        <v>13</v>
      </c>
      <c r="B15" s="757" t="str">
        <f>IF(ISERROR(VLOOKUP(A15,'施設調書(公園施設・ﾒｰｶｰ名) 入力用'!$D$3:$AN$452,8,FALSE)),"",(VLOOKUP(A15,'施設調書(公園施設・ﾒｰｶｰ名) 入力用'!$D$3:$AN$452,8,FALSE)))</f>
        <v/>
      </c>
      <c r="C15" s="758"/>
      <c r="D15" s="758"/>
      <c r="E15" s="758"/>
      <c r="F15" s="758"/>
      <c r="G15" s="758"/>
      <c r="H15" s="761" t="str">
        <f>IF(ISERROR(VLOOKUP(A15,'施設調書(公園施設・ﾒｰｶｰ名) 入力用'!$D$3:$AN$452,12,FALSE)),"",(VLOOKUP(A15,'施設調書(公園施設・ﾒｰｶｰ名) 入力用'!$D$3:$AN$452,12,FALSE)))</f>
        <v/>
      </c>
      <c r="I15" s="761"/>
      <c r="J15" s="761"/>
      <c r="K15" s="761"/>
      <c r="L15" s="761"/>
      <c r="M15" s="772" t="str">
        <f>IF(ISERROR(VLOOKUP(A15,'施設調書(公園施設・ﾒｰｶｰ名) 入力用'!$D$3:$AN$452,23,FALSE)),"",(VLOOKUP(A15,'施設調書(公園施設・ﾒｰｶｰ名) 入力用'!$D$3:$AN$452,23,FALSE)))</f>
        <v/>
      </c>
      <c r="N15" s="772"/>
      <c r="O15" s="772"/>
      <c r="P15" s="772"/>
      <c r="Q15" s="772" t="str">
        <f>IF(ISERROR(VLOOKUP(A15,'施設調書(公園施設・ﾒｰｶｰ名) 入力用'!$D$3:$AN$452,25,FALSE)),"",(VLOOKUP(A15,'施設調書(公園施設・ﾒｰｶｰ名) 入力用'!$D$3:$AN$452,25,FALSE)))</f>
        <v/>
      </c>
      <c r="R15" s="772"/>
      <c r="S15" s="772"/>
      <c r="T15" s="772"/>
      <c r="U15" s="776" t="str">
        <f>IF(ISERROR(VLOOKUP(A15,'施設調書(公園施設・ﾒｰｶｰ名) 入力用'!$D$3:$AN$452,16,FALSE)),"",(VLOOKUP(A15,'施設調書(公園施設・ﾒｰｶｰ名) 入力用'!$D$3:$AN$452,16,FALSE)))</f>
        <v/>
      </c>
      <c r="V15" s="776"/>
      <c r="W15" s="772" t="str">
        <f>IF(ISERROR(VLOOKUP(A15,'施設調書(公園施設・ﾒｰｶｰ名) 入力用'!$D$3:$AN$452,17,FALSE)),"",(VLOOKUP(A15,'施設調書(公園施設・ﾒｰｶｰ名) 入力用'!$D$3:$AN$452,17,FALSE)))</f>
        <v/>
      </c>
      <c r="X15" s="779"/>
    </row>
    <row r="16" spans="1:24" s="202" customFormat="1" ht="17.25" customHeight="1" x14ac:dyDescent="0.15">
      <c r="A16" s="202">
        <v>14</v>
      </c>
      <c r="B16" s="757" t="str">
        <f>IF(ISERROR(VLOOKUP(A16,'施設調書(公園施設・ﾒｰｶｰ名) 入力用'!$D$3:$AN$452,8,FALSE)),"",(VLOOKUP(A16,'施設調書(公園施設・ﾒｰｶｰ名) 入力用'!$D$3:$AN$452,8,FALSE)))</f>
        <v/>
      </c>
      <c r="C16" s="758"/>
      <c r="D16" s="758"/>
      <c r="E16" s="758"/>
      <c r="F16" s="758"/>
      <c r="G16" s="758"/>
      <c r="H16" s="761" t="str">
        <f>IF(ISERROR(VLOOKUP(A16,'施設調書(公園施設・ﾒｰｶｰ名) 入力用'!$D$3:$AN$452,12,FALSE)),"",(VLOOKUP(A16,'施設調書(公園施設・ﾒｰｶｰ名) 入力用'!$D$3:$AN$452,12,FALSE)))</f>
        <v/>
      </c>
      <c r="I16" s="761"/>
      <c r="J16" s="761"/>
      <c r="K16" s="761"/>
      <c r="L16" s="761"/>
      <c r="M16" s="772" t="str">
        <f>IF(ISERROR(VLOOKUP(A16,'施設調書(公園施設・ﾒｰｶｰ名) 入力用'!$D$3:$AN$452,23,FALSE)),"",(VLOOKUP(A16,'施設調書(公園施設・ﾒｰｶｰ名) 入力用'!$D$3:$AN$452,23,FALSE)))</f>
        <v/>
      </c>
      <c r="N16" s="772"/>
      <c r="O16" s="772"/>
      <c r="P16" s="772"/>
      <c r="Q16" s="772" t="str">
        <f>IF(ISERROR(VLOOKUP(A16,'施設調書(公園施設・ﾒｰｶｰ名) 入力用'!$D$3:$AN$452,25,FALSE)),"",(VLOOKUP(A16,'施設調書(公園施設・ﾒｰｶｰ名) 入力用'!$D$3:$AN$452,25,FALSE)))</f>
        <v/>
      </c>
      <c r="R16" s="772"/>
      <c r="S16" s="772"/>
      <c r="T16" s="772"/>
      <c r="U16" s="776" t="str">
        <f>IF(ISERROR(VLOOKUP(A16,'施設調書(公園施設・ﾒｰｶｰ名) 入力用'!$D$3:$AN$452,16,FALSE)),"",(VLOOKUP(A16,'施設調書(公園施設・ﾒｰｶｰ名) 入力用'!$D$3:$AN$452,16,FALSE)))</f>
        <v/>
      </c>
      <c r="V16" s="776"/>
      <c r="W16" s="772" t="str">
        <f>IF(ISERROR(VLOOKUP(A16,'施設調書(公園施設・ﾒｰｶｰ名) 入力用'!$D$3:$AN$452,17,FALSE)),"",(VLOOKUP(A16,'施設調書(公園施設・ﾒｰｶｰ名) 入力用'!$D$3:$AN$452,17,FALSE)))</f>
        <v/>
      </c>
      <c r="X16" s="779"/>
    </row>
    <row r="17" spans="1:24" s="202" customFormat="1" ht="17.25" customHeight="1" x14ac:dyDescent="0.15">
      <c r="A17" s="202">
        <v>15</v>
      </c>
      <c r="B17" s="757" t="str">
        <f>IF(ISERROR(VLOOKUP(A17,'施設調書(公園施設・ﾒｰｶｰ名) 入力用'!$D$3:$AN$452,8,FALSE)),"",(VLOOKUP(A17,'施設調書(公園施設・ﾒｰｶｰ名) 入力用'!$D$3:$AN$452,8,FALSE)))</f>
        <v/>
      </c>
      <c r="C17" s="758"/>
      <c r="D17" s="758"/>
      <c r="E17" s="758"/>
      <c r="F17" s="758"/>
      <c r="G17" s="758"/>
      <c r="H17" s="761" t="str">
        <f>IF(ISERROR(VLOOKUP(A17,'施設調書(公園施設・ﾒｰｶｰ名) 入力用'!$D$3:$AN$452,12,FALSE)),"",(VLOOKUP(A17,'施設調書(公園施設・ﾒｰｶｰ名) 入力用'!$D$3:$AN$452,12,FALSE)))</f>
        <v/>
      </c>
      <c r="I17" s="761"/>
      <c r="J17" s="761"/>
      <c r="K17" s="761"/>
      <c r="L17" s="761"/>
      <c r="M17" s="772" t="str">
        <f>IF(ISERROR(VLOOKUP(A17,'施設調書(公園施設・ﾒｰｶｰ名) 入力用'!$D$3:$AN$452,23,FALSE)),"",(VLOOKUP(A17,'施設調書(公園施設・ﾒｰｶｰ名) 入力用'!$D$3:$AN$452,23,FALSE)))</f>
        <v/>
      </c>
      <c r="N17" s="772"/>
      <c r="O17" s="772"/>
      <c r="P17" s="772"/>
      <c r="Q17" s="772" t="str">
        <f>IF(ISERROR(VLOOKUP(A17,'施設調書(公園施設・ﾒｰｶｰ名) 入力用'!$D$3:$AN$452,25,FALSE)),"",(VLOOKUP(A17,'施設調書(公園施設・ﾒｰｶｰ名) 入力用'!$D$3:$AN$452,25,FALSE)))</f>
        <v/>
      </c>
      <c r="R17" s="772"/>
      <c r="S17" s="772"/>
      <c r="T17" s="772"/>
      <c r="U17" s="776" t="str">
        <f>IF(ISERROR(VLOOKUP(A17,'施設調書(公園施設・ﾒｰｶｰ名) 入力用'!$D$3:$AN$452,16,FALSE)),"",(VLOOKUP(A17,'施設調書(公園施設・ﾒｰｶｰ名) 入力用'!$D$3:$AN$452,16,FALSE)))</f>
        <v/>
      </c>
      <c r="V17" s="776"/>
      <c r="W17" s="772" t="str">
        <f>IF(ISERROR(VLOOKUP(A17,'施設調書(公園施設・ﾒｰｶｰ名) 入力用'!$D$3:$AN$452,17,FALSE)),"",(VLOOKUP(A17,'施設調書(公園施設・ﾒｰｶｰ名) 入力用'!$D$3:$AN$452,17,FALSE)))</f>
        <v/>
      </c>
      <c r="X17" s="779"/>
    </row>
    <row r="18" spans="1:24" s="202" customFormat="1" ht="17.25" customHeight="1" x14ac:dyDescent="0.15">
      <c r="A18" s="202">
        <v>16</v>
      </c>
      <c r="B18" s="757" t="str">
        <f>IF(ISERROR(VLOOKUP(A18,'施設調書(公園施設・ﾒｰｶｰ名) 入力用'!$D$3:$AN$452,8,FALSE)),"",(VLOOKUP(A18,'施設調書(公園施設・ﾒｰｶｰ名) 入力用'!$D$3:$AN$452,8,FALSE)))</f>
        <v/>
      </c>
      <c r="C18" s="758"/>
      <c r="D18" s="758"/>
      <c r="E18" s="758"/>
      <c r="F18" s="758"/>
      <c r="G18" s="758"/>
      <c r="H18" s="761" t="str">
        <f>IF(ISERROR(VLOOKUP(A18,'施設調書(公園施設・ﾒｰｶｰ名) 入力用'!$D$3:$AN$452,12,FALSE)),"",(VLOOKUP(A18,'施設調書(公園施設・ﾒｰｶｰ名) 入力用'!$D$3:$AN$452,12,FALSE)))</f>
        <v/>
      </c>
      <c r="I18" s="761"/>
      <c r="J18" s="761"/>
      <c r="K18" s="761"/>
      <c r="L18" s="761"/>
      <c r="M18" s="772" t="str">
        <f>IF(ISERROR(VLOOKUP(A18,'施設調書(公園施設・ﾒｰｶｰ名) 入力用'!$D$3:$AN$452,23,FALSE)),"",(VLOOKUP(A18,'施設調書(公園施設・ﾒｰｶｰ名) 入力用'!$D$3:$AN$452,23,FALSE)))</f>
        <v/>
      </c>
      <c r="N18" s="772"/>
      <c r="O18" s="772"/>
      <c r="P18" s="772"/>
      <c r="Q18" s="772" t="str">
        <f>IF(ISERROR(VLOOKUP(A18,'施設調書(公園施設・ﾒｰｶｰ名) 入力用'!$D$3:$AN$452,25,FALSE)),"",(VLOOKUP(A18,'施設調書(公園施設・ﾒｰｶｰ名) 入力用'!$D$3:$AN$452,25,FALSE)))</f>
        <v/>
      </c>
      <c r="R18" s="772"/>
      <c r="S18" s="772"/>
      <c r="T18" s="772"/>
      <c r="U18" s="776" t="str">
        <f>IF(ISERROR(VLOOKUP(A18,'施設調書(公園施設・ﾒｰｶｰ名) 入力用'!$D$3:$AN$452,16,FALSE)),"",(VLOOKUP(A18,'施設調書(公園施設・ﾒｰｶｰ名) 入力用'!$D$3:$AN$452,16,FALSE)))</f>
        <v/>
      </c>
      <c r="V18" s="776"/>
      <c r="W18" s="772" t="str">
        <f>IF(ISERROR(VLOOKUP(A18,'施設調書(公園施設・ﾒｰｶｰ名) 入力用'!$D$3:$AN$452,17,FALSE)),"",(VLOOKUP(A18,'施設調書(公園施設・ﾒｰｶｰ名) 入力用'!$D$3:$AN$452,17,FALSE)))</f>
        <v/>
      </c>
      <c r="X18" s="779"/>
    </row>
    <row r="19" spans="1:24" s="202" customFormat="1" ht="17.25" customHeight="1" x14ac:dyDescent="0.15">
      <c r="A19" s="202">
        <v>17</v>
      </c>
      <c r="B19" s="757" t="str">
        <f>IF(ISERROR(VLOOKUP(A19,'施設調書(公園施設・ﾒｰｶｰ名) 入力用'!$D$3:$AN$452,8,FALSE)),"",(VLOOKUP(A19,'施設調書(公園施設・ﾒｰｶｰ名) 入力用'!$D$3:$AN$452,8,FALSE)))</f>
        <v/>
      </c>
      <c r="C19" s="758"/>
      <c r="D19" s="758"/>
      <c r="E19" s="758"/>
      <c r="F19" s="758"/>
      <c r="G19" s="758"/>
      <c r="H19" s="761" t="str">
        <f>IF(ISERROR(VLOOKUP(A19,'施設調書(公園施設・ﾒｰｶｰ名) 入力用'!$D$3:$AN$452,12,FALSE)),"",(VLOOKUP(A19,'施設調書(公園施設・ﾒｰｶｰ名) 入力用'!$D$3:$AN$452,12,FALSE)))</f>
        <v/>
      </c>
      <c r="I19" s="761"/>
      <c r="J19" s="761"/>
      <c r="K19" s="761"/>
      <c r="L19" s="761"/>
      <c r="M19" s="772" t="str">
        <f>IF(ISERROR(VLOOKUP(A19,'施設調書(公園施設・ﾒｰｶｰ名) 入力用'!$D$3:$AN$452,23,FALSE)),"",(VLOOKUP(A19,'施設調書(公園施設・ﾒｰｶｰ名) 入力用'!$D$3:$AN$452,23,FALSE)))</f>
        <v/>
      </c>
      <c r="N19" s="772"/>
      <c r="O19" s="772"/>
      <c r="P19" s="772"/>
      <c r="Q19" s="772" t="str">
        <f>IF(ISERROR(VLOOKUP(A19,'施設調書(公園施設・ﾒｰｶｰ名) 入力用'!$D$3:$AN$452,25,FALSE)),"",(VLOOKUP(A19,'施設調書(公園施設・ﾒｰｶｰ名) 入力用'!$D$3:$AN$452,25,FALSE)))</f>
        <v/>
      </c>
      <c r="R19" s="772"/>
      <c r="S19" s="772"/>
      <c r="T19" s="772"/>
      <c r="U19" s="776" t="str">
        <f>IF(ISERROR(VLOOKUP(A19,'施設調書(公園施設・ﾒｰｶｰ名) 入力用'!$D$3:$AN$452,16,FALSE)),"",(VLOOKUP(A19,'施設調書(公園施設・ﾒｰｶｰ名) 入力用'!$D$3:$AN$452,16,FALSE)))</f>
        <v/>
      </c>
      <c r="V19" s="776"/>
      <c r="W19" s="772" t="str">
        <f>IF(ISERROR(VLOOKUP(A19,'施設調書(公園施設・ﾒｰｶｰ名) 入力用'!$D$3:$AN$452,17,FALSE)),"",(VLOOKUP(A19,'施設調書(公園施設・ﾒｰｶｰ名) 入力用'!$D$3:$AN$452,17,FALSE)))</f>
        <v/>
      </c>
      <c r="X19" s="779"/>
    </row>
    <row r="20" spans="1:24" s="202" customFormat="1" ht="17.25" customHeight="1" x14ac:dyDescent="0.15">
      <c r="A20" s="202">
        <v>18</v>
      </c>
      <c r="B20" s="757" t="str">
        <f>IF(ISERROR(VLOOKUP(A20,'施設調書(公園施設・ﾒｰｶｰ名) 入力用'!$D$3:$AN$452,8,FALSE)),"",(VLOOKUP(A20,'施設調書(公園施設・ﾒｰｶｰ名) 入力用'!$D$3:$AN$452,8,FALSE)))</f>
        <v/>
      </c>
      <c r="C20" s="758"/>
      <c r="D20" s="758"/>
      <c r="E20" s="758"/>
      <c r="F20" s="758"/>
      <c r="G20" s="758"/>
      <c r="H20" s="761" t="str">
        <f>IF(ISERROR(VLOOKUP(A20,'施設調書(公園施設・ﾒｰｶｰ名) 入力用'!$D$3:$AN$452,12,FALSE)),"",(VLOOKUP(A20,'施設調書(公園施設・ﾒｰｶｰ名) 入力用'!$D$3:$AN$452,12,FALSE)))</f>
        <v/>
      </c>
      <c r="I20" s="761"/>
      <c r="J20" s="761"/>
      <c r="K20" s="761"/>
      <c r="L20" s="761"/>
      <c r="M20" s="772" t="str">
        <f>IF(ISERROR(VLOOKUP(A20,'施設調書(公園施設・ﾒｰｶｰ名) 入力用'!$D$3:$AN$452,23,FALSE)),"",(VLOOKUP(A20,'施設調書(公園施設・ﾒｰｶｰ名) 入力用'!$D$3:$AN$452,23,FALSE)))</f>
        <v/>
      </c>
      <c r="N20" s="772"/>
      <c r="O20" s="772"/>
      <c r="P20" s="772"/>
      <c r="Q20" s="772" t="str">
        <f>IF(ISERROR(VLOOKUP(A20,'施設調書(公園施設・ﾒｰｶｰ名) 入力用'!$D$3:$AN$452,25,FALSE)),"",(VLOOKUP(A20,'施設調書(公園施設・ﾒｰｶｰ名) 入力用'!$D$3:$AN$452,25,FALSE)))</f>
        <v/>
      </c>
      <c r="R20" s="772"/>
      <c r="S20" s="772"/>
      <c r="T20" s="772"/>
      <c r="U20" s="776" t="str">
        <f>IF(ISERROR(VLOOKUP(A20,'施設調書(公園施設・ﾒｰｶｰ名) 入力用'!$D$3:$AN$452,16,FALSE)),"",(VLOOKUP(A20,'施設調書(公園施設・ﾒｰｶｰ名) 入力用'!$D$3:$AN$452,16,FALSE)))</f>
        <v/>
      </c>
      <c r="V20" s="776"/>
      <c r="W20" s="772" t="str">
        <f>IF(ISERROR(VLOOKUP(A20,'施設調書(公園施設・ﾒｰｶｰ名) 入力用'!$D$3:$AN$452,17,FALSE)),"",(VLOOKUP(A20,'施設調書(公園施設・ﾒｰｶｰ名) 入力用'!$D$3:$AN$452,17,FALSE)))</f>
        <v/>
      </c>
      <c r="X20" s="779"/>
    </row>
    <row r="21" spans="1:24" s="202" customFormat="1" ht="17.25" customHeight="1" x14ac:dyDescent="0.15">
      <c r="A21" s="202">
        <v>19</v>
      </c>
      <c r="B21" s="757" t="str">
        <f>IF(ISERROR(VLOOKUP(A21,'施設調書(公園施設・ﾒｰｶｰ名) 入力用'!$D$3:$AN$452,8,FALSE)),"",(VLOOKUP(A21,'施設調書(公園施設・ﾒｰｶｰ名) 入力用'!$D$3:$AN$452,8,FALSE)))</f>
        <v/>
      </c>
      <c r="C21" s="758"/>
      <c r="D21" s="758"/>
      <c r="E21" s="758"/>
      <c r="F21" s="758"/>
      <c r="G21" s="758"/>
      <c r="H21" s="761" t="str">
        <f>IF(ISERROR(VLOOKUP(A21,'施設調書(公園施設・ﾒｰｶｰ名) 入力用'!$D$3:$AN$452,12,FALSE)),"",(VLOOKUP(A21,'施設調書(公園施設・ﾒｰｶｰ名) 入力用'!$D$3:$AN$452,12,FALSE)))</f>
        <v/>
      </c>
      <c r="I21" s="761"/>
      <c r="J21" s="761"/>
      <c r="K21" s="761"/>
      <c r="L21" s="761"/>
      <c r="M21" s="772" t="str">
        <f>IF(ISERROR(VLOOKUP(A21,'施設調書(公園施設・ﾒｰｶｰ名) 入力用'!$D$3:$AN$452,23,FALSE)),"",(VLOOKUP(A21,'施設調書(公園施設・ﾒｰｶｰ名) 入力用'!$D$3:$AN$452,23,FALSE)))</f>
        <v/>
      </c>
      <c r="N21" s="772"/>
      <c r="O21" s="772"/>
      <c r="P21" s="772"/>
      <c r="Q21" s="772" t="str">
        <f>IF(ISERROR(VLOOKUP(A21,'施設調書(公園施設・ﾒｰｶｰ名) 入力用'!$D$3:$AN$452,25,FALSE)),"",(VLOOKUP(A21,'施設調書(公園施設・ﾒｰｶｰ名) 入力用'!$D$3:$AN$452,25,FALSE)))</f>
        <v/>
      </c>
      <c r="R21" s="772"/>
      <c r="S21" s="772"/>
      <c r="T21" s="772"/>
      <c r="U21" s="776" t="str">
        <f>IF(ISERROR(VLOOKUP(A21,'施設調書(公園施設・ﾒｰｶｰ名) 入力用'!$D$3:$AN$452,16,FALSE)),"",(VLOOKUP(A21,'施設調書(公園施設・ﾒｰｶｰ名) 入力用'!$D$3:$AN$452,16,FALSE)))</f>
        <v/>
      </c>
      <c r="V21" s="776"/>
      <c r="W21" s="772" t="str">
        <f>IF(ISERROR(VLOOKUP(A21,'施設調書(公園施設・ﾒｰｶｰ名) 入力用'!$D$3:$AN$452,17,FALSE)),"",(VLOOKUP(A21,'施設調書(公園施設・ﾒｰｶｰ名) 入力用'!$D$3:$AN$452,17,FALSE)))</f>
        <v/>
      </c>
      <c r="X21" s="779"/>
    </row>
    <row r="22" spans="1:24" s="202" customFormat="1" ht="17.25" customHeight="1" x14ac:dyDescent="0.15">
      <c r="A22" s="202">
        <v>20</v>
      </c>
      <c r="B22" s="757" t="str">
        <f>IF(ISERROR(VLOOKUP(A22,'施設調書(公園施設・ﾒｰｶｰ名) 入力用'!$D$3:$AN$452,8,FALSE)),"",(VLOOKUP(A22,'施設調書(公園施設・ﾒｰｶｰ名) 入力用'!$D$3:$AN$452,8,FALSE)))</f>
        <v/>
      </c>
      <c r="C22" s="758"/>
      <c r="D22" s="758"/>
      <c r="E22" s="758"/>
      <c r="F22" s="758"/>
      <c r="G22" s="758"/>
      <c r="H22" s="761" t="str">
        <f>IF(ISERROR(VLOOKUP(A22,'施設調書(公園施設・ﾒｰｶｰ名) 入力用'!$D$3:$AN$452,12,FALSE)),"",(VLOOKUP(A22,'施設調書(公園施設・ﾒｰｶｰ名) 入力用'!$D$3:$AN$452,12,FALSE)))</f>
        <v/>
      </c>
      <c r="I22" s="761"/>
      <c r="J22" s="761"/>
      <c r="K22" s="761"/>
      <c r="L22" s="761"/>
      <c r="M22" s="772" t="str">
        <f>IF(ISERROR(VLOOKUP(A22,'施設調書(公園施設・ﾒｰｶｰ名) 入力用'!$D$3:$AN$452,23,FALSE)),"",(VLOOKUP(A22,'施設調書(公園施設・ﾒｰｶｰ名) 入力用'!$D$3:$AN$452,23,FALSE)))</f>
        <v/>
      </c>
      <c r="N22" s="772"/>
      <c r="O22" s="772"/>
      <c r="P22" s="772"/>
      <c r="Q22" s="772" t="str">
        <f>IF(ISERROR(VLOOKUP(A22,'施設調書(公園施設・ﾒｰｶｰ名) 入力用'!$D$3:$AN$452,25,FALSE)),"",(VLOOKUP(A22,'施設調書(公園施設・ﾒｰｶｰ名) 入力用'!$D$3:$AN$452,25,FALSE)))</f>
        <v/>
      </c>
      <c r="R22" s="772"/>
      <c r="S22" s="772"/>
      <c r="T22" s="772"/>
      <c r="U22" s="776" t="str">
        <f>IF(ISERROR(VLOOKUP(A22,'施設調書(公園施設・ﾒｰｶｰ名) 入力用'!$D$3:$AN$452,16,FALSE)),"",(VLOOKUP(A22,'施設調書(公園施設・ﾒｰｶｰ名) 入力用'!$D$3:$AN$452,16,FALSE)))</f>
        <v/>
      </c>
      <c r="V22" s="776"/>
      <c r="W22" s="772" t="str">
        <f>IF(ISERROR(VLOOKUP(A22,'施設調書(公園施設・ﾒｰｶｰ名) 入力用'!$D$3:$AN$452,17,FALSE)),"",(VLOOKUP(A22,'施設調書(公園施設・ﾒｰｶｰ名) 入力用'!$D$3:$AN$452,17,FALSE)))</f>
        <v/>
      </c>
      <c r="X22" s="779"/>
    </row>
    <row r="23" spans="1:24" s="202" customFormat="1" ht="17.25" customHeight="1" x14ac:dyDescent="0.15">
      <c r="A23" s="202">
        <v>21</v>
      </c>
      <c r="B23" s="757" t="str">
        <f>IF(ISERROR(VLOOKUP(A23,'施設調書(公園施設・ﾒｰｶｰ名) 入力用'!$D$3:$AN$452,8,FALSE)),"",(VLOOKUP(A23,'施設調書(公園施設・ﾒｰｶｰ名) 入力用'!$D$3:$AN$452,8,FALSE)))</f>
        <v/>
      </c>
      <c r="C23" s="758"/>
      <c r="D23" s="758"/>
      <c r="E23" s="758"/>
      <c r="F23" s="758"/>
      <c r="G23" s="758"/>
      <c r="H23" s="761" t="str">
        <f>IF(ISERROR(VLOOKUP(A23,'施設調書(公園施設・ﾒｰｶｰ名) 入力用'!$D$3:$AN$452,12,FALSE)),"",(VLOOKUP(A23,'施設調書(公園施設・ﾒｰｶｰ名) 入力用'!$D$3:$AN$452,12,FALSE)))</f>
        <v/>
      </c>
      <c r="I23" s="761"/>
      <c r="J23" s="761"/>
      <c r="K23" s="761"/>
      <c r="L23" s="761"/>
      <c r="M23" s="772" t="str">
        <f>IF(ISERROR(VLOOKUP(A23,'施設調書(公園施設・ﾒｰｶｰ名) 入力用'!$D$3:$AN$452,23,FALSE)),"",(VLOOKUP(A23,'施設調書(公園施設・ﾒｰｶｰ名) 入力用'!$D$3:$AN$452,23,FALSE)))</f>
        <v/>
      </c>
      <c r="N23" s="772"/>
      <c r="O23" s="772"/>
      <c r="P23" s="772"/>
      <c r="Q23" s="772" t="str">
        <f>IF(ISERROR(VLOOKUP(A23,'施設調書(公園施設・ﾒｰｶｰ名) 入力用'!$D$3:$AN$452,25,FALSE)),"",(VLOOKUP(A23,'施設調書(公園施設・ﾒｰｶｰ名) 入力用'!$D$3:$AN$452,25,FALSE)))</f>
        <v/>
      </c>
      <c r="R23" s="772"/>
      <c r="S23" s="772"/>
      <c r="T23" s="772"/>
      <c r="U23" s="776" t="str">
        <f>IF(ISERROR(VLOOKUP(A23,'施設調書(公園施設・ﾒｰｶｰ名) 入力用'!$D$3:$AN$452,16,FALSE)),"",(VLOOKUP(A23,'施設調書(公園施設・ﾒｰｶｰ名) 入力用'!$D$3:$AN$452,16,FALSE)))</f>
        <v/>
      </c>
      <c r="V23" s="776"/>
      <c r="W23" s="772" t="str">
        <f>IF(ISERROR(VLOOKUP(A23,'施設調書(公園施設・ﾒｰｶｰ名) 入力用'!$D$3:$AN$452,17,FALSE)),"",(VLOOKUP(A23,'施設調書(公園施設・ﾒｰｶｰ名) 入力用'!$D$3:$AN$452,17,FALSE)))</f>
        <v/>
      </c>
      <c r="X23" s="779"/>
    </row>
    <row r="24" spans="1:24" s="202" customFormat="1" ht="17.25" customHeight="1" x14ac:dyDescent="0.15">
      <c r="A24" s="202">
        <v>22</v>
      </c>
      <c r="B24" s="757" t="str">
        <f>IF(ISERROR(VLOOKUP(A24,'施設調書(公園施設・ﾒｰｶｰ名) 入力用'!$D$3:$AN$452,8,FALSE)),"",(VLOOKUP(A24,'施設調書(公園施設・ﾒｰｶｰ名) 入力用'!$D$3:$AN$452,8,FALSE)))</f>
        <v/>
      </c>
      <c r="C24" s="758"/>
      <c r="D24" s="758"/>
      <c r="E24" s="758"/>
      <c r="F24" s="758"/>
      <c r="G24" s="758"/>
      <c r="H24" s="761" t="str">
        <f>IF(ISERROR(VLOOKUP(A24,'施設調書(公園施設・ﾒｰｶｰ名) 入力用'!$D$3:$AN$452,12,FALSE)),"",(VLOOKUP(A24,'施設調書(公園施設・ﾒｰｶｰ名) 入力用'!$D$3:$AN$452,12,FALSE)))</f>
        <v/>
      </c>
      <c r="I24" s="761"/>
      <c r="J24" s="761"/>
      <c r="K24" s="761"/>
      <c r="L24" s="761"/>
      <c r="M24" s="772" t="str">
        <f>IF(ISERROR(VLOOKUP(A24,'施設調書(公園施設・ﾒｰｶｰ名) 入力用'!$D$3:$AN$452,23,FALSE)),"",(VLOOKUP(A24,'施設調書(公園施設・ﾒｰｶｰ名) 入力用'!$D$3:$AN$452,23,FALSE)))</f>
        <v/>
      </c>
      <c r="N24" s="772"/>
      <c r="O24" s="772"/>
      <c r="P24" s="772"/>
      <c r="Q24" s="772" t="str">
        <f>IF(ISERROR(VLOOKUP(A24,'施設調書(公園施設・ﾒｰｶｰ名) 入力用'!$D$3:$AN$452,25,FALSE)),"",(VLOOKUP(A24,'施設調書(公園施設・ﾒｰｶｰ名) 入力用'!$D$3:$AN$452,25,FALSE)))</f>
        <v/>
      </c>
      <c r="R24" s="772"/>
      <c r="S24" s="772"/>
      <c r="T24" s="772"/>
      <c r="U24" s="776" t="str">
        <f>IF(ISERROR(VLOOKUP(A24,'施設調書(公園施設・ﾒｰｶｰ名) 入力用'!$D$3:$AN$452,16,FALSE)),"",(VLOOKUP(A24,'施設調書(公園施設・ﾒｰｶｰ名) 入力用'!$D$3:$AN$452,16,FALSE)))</f>
        <v/>
      </c>
      <c r="V24" s="776"/>
      <c r="W24" s="772" t="str">
        <f>IF(ISERROR(VLOOKUP(A24,'施設調書(公園施設・ﾒｰｶｰ名) 入力用'!$D$3:$AN$452,17,FALSE)),"",(VLOOKUP(A24,'施設調書(公園施設・ﾒｰｶｰ名) 入力用'!$D$3:$AN$452,17,FALSE)))</f>
        <v/>
      </c>
      <c r="X24" s="779"/>
    </row>
    <row r="25" spans="1:24" s="202" customFormat="1" ht="17.25" customHeight="1" x14ac:dyDescent="0.15">
      <c r="A25" s="202">
        <v>23</v>
      </c>
      <c r="B25" s="757" t="str">
        <f>IF(ISERROR(VLOOKUP(A25,'施設調書(公園施設・ﾒｰｶｰ名) 入力用'!$D$3:$AN$452,8,FALSE)),"",(VLOOKUP(A25,'施設調書(公園施設・ﾒｰｶｰ名) 入力用'!$D$3:$AN$452,8,FALSE)))</f>
        <v/>
      </c>
      <c r="C25" s="758"/>
      <c r="D25" s="758"/>
      <c r="E25" s="758"/>
      <c r="F25" s="758"/>
      <c r="G25" s="758"/>
      <c r="H25" s="761" t="str">
        <f>IF(ISERROR(VLOOKUP(A25,'施設調書(公園施設・ﾒｰｶｰ名) 入力用'!$D$3:$AN$452,12,FALSE)),"",(VLOOKUP(A25,'施設調書(公園施設・ﾒｰｶｰ名) 入力用'!$D$3:$AN$452,12,FALSE)))</f>
        <v/>
      </c>
      <c r="I25" s="761"/>
      <c r="J25" s="761"/>
      <c r="K25" s="761"/>
      <c r="L25" s="761"/>
      <c r="M25" s="772" t="str">
        <f>IF(ISERROR(VLOOKUP(A25,'施設調書(公園施設・ﾒｰｶｰ名) 入力用'!$D$3:$AN$452,23,FALSE)),"",(VLOOKUP(A25,'施設調書(公園施設・ﾒｰｶｰ名) 入力用'!$D$3:$AN$452,23,FALSE)))</f>
        <v/>
      </c>
      <c r="N25" s="772"/>
      <c r="O25" s="772"/>
      <c r="P25" s="772"/>
      <c r="Q25" s="772" t="str">
        <f>IF(ISERROR(VLOOKUP(A25,'施設調書(公園施設・ﾒｰｶｰ名) 入力用'!$D$3:$AN$452,25,FALSE)),"",(VLOOKUP(A25,'施設調書(公園施設・ﾒｰｶｰ名) 入力用'!$D$3:$AN$452,25,FALSE)))</f>
        <v/>
      </c>
      <c r="R25" s="772"/>
      <c r="S25" s="772"/>
      <c r="T25" s="772"/>
      <c r="U25" s="776" t="str">
        <f>IF(ISERROR(VLOOKUP(A25,'施設調書(公園施設・ﾒｰｶｰ名) 入力用'!$D$3:$AN$452,16,FALSE)),"",(VLOOKUP(A25,'施設調書(公園施設・ﾒｰｶｰ名) 入力用'!$D$3:$AN$452,16,FALSE)))</f>
        <v/>
      </c>
      <c r="V25" s="776"/>
      <c r="W25" s="772" t="str">
        <f>IF(ISERROR(VLOOKUP(A25,'施設調書(公園施設・ﾒｰｶｰ名) 入力用'!$D$3:$AN$452,17,FALSE)),"",(VLOOKUP(A25,'施設調書(公園施設・ﾒｰｶｰ名) 入力用'!$D$3:$AN$452,17,FALSE)))</f>
        <v/>
      </c>
      <c r="X25" s="779"/>
    </row>
    <row r="26" spans="1:24" s="202" customFormat="1" ht="17.25" customHeight="1" x14ac:dyDescent="0.15">
      <c r="A26" s="202">
        <v>24</v>
      </c>
      <c r="B26" s="757" t="str">
        <f>IF(ISERROR(VLOOKUP(A26,'施設調書(公園施設・ﾒｰｶｰ名) 入力用'!$D$3:$AN$452,8,FALSE)),"",(VLOOKUP(A26,'施設調書(公園施設・ﾒｰｶｰ名) 入力用'!$D$3:$AN$452,8,FALSE)))</f>
        <v/>
      </c>
      <c r="C26" s="758"/>
      <c r="D26" s="758"/>
      <c r="E26" s="758"/>
      <c r="F26" s="758"/>
      <c r="G26" s="758"/>
      <c r="H26" s="761" t="str">
        <f>IF(ISERROR(VLOOKUP(A26,'施設調書(公園施設・ﾒｰｶｰ名) 入力用'!$D$3:$AN$452,12,FALSE)),"",(VLOOKUP(A26,'施設調書(公園施設・ﾒｰｶｰ名) 入力用'!$D$3:$AN$452,12,FALSE)))</f>
        <v/>
      </c>
      <c r="I26" s="761"/>
      <c r="J26" s="761"/>
      <c r="K26" s="761"/>
      <c r="L26" s="761"/>
      <c r="M26" s="772" t="str">
        <f>IF(ISERROR(VLOOKUP(A26,'施設調書(公園施設・ﾒｰｶｰ名) 入力用'!$D$3:$AN$452,23,FALSE)),"",(VLOOKUP(A26,'施設調書(公園施設・ﾒｰｶｰ名) 入力用'!$D$3:$AN$452,23,FALSE)))</f>
        <v/>
      </c>
      <c r="N26" s="772"/>
      <c r="O26" s="772"/>
      <c r="P26" s="772"/>
      <c r="Q26" s="772" t="str">
        <f>IF(ISERROR(VLOOKUP(A26,'施設調書(公園施設・ﾒｰｶｰ名) 入力用'!$D$3:$AN$452,25,FALSE)),"",(VLOOKUP(A26,'施設調書(公園施設・ﾒｰｶｰ名) 入力用'!$D$3:$AN$452,25,FALSE)))</f>
        <v/>
      </c>
      <c r="R26" s="772"/>
      <c r="S26" s="772"/>
      <c r="T26" s="772"/>
      <c r="U26" s="776" t="str">
        <f>IF(ISERROR(VLOOKUP(A26,'施設調書(公園施設・ﾒｰｶｰ名) 入力用'!$D$3:$AN$452,16,FALSE)),"",(VLOOKUP(A26,'施設調書(公園施設・ﾒｰｶｰ名) 入力用'!$D$3:$AN$452,16,FALSE)))</f>
        <v/>
      </c>
      <c r="V26" s="776"/>
      <c r="W26" s="772" t="str">
        <f>IF(ISERROR(VLOOKUP(A26,'施設調書(公園施設・ﾒｰｶｰ名) 入力用'!$D$3:$AN$452,17,FALSE)),"",(VLOOKUP(A26,'施設調書(公園施設・ﾒｰｶｰ名) 入力用'!$D$3:$AN$452,17,FALSE)))</f>
        <v/>
      </c>
      <c r="X26" s="779"/>
    </row>
    <row r="27" spans="1:24" s="202" customFormat="1" ht="17.25" customHeight="1" x14ac:dyDescent="0.15">
      <c r="A27" s="202">
        <v>25</v>
      </c>
      <c r="B27" s="757" t="str">
        <f>IF(ISERROR(VLOOKUP(A27,'施設調書(公園施設・ﾒｰｶｰ名) 入力用'!$D$3:$AN$452,8,FALSE)),"",(VLOOKUP(A27,'施設調書(公園施設・ﾒｰｶｰ名) 入力用'!$D$3:$AN$452,8,FALSE)))</f>
        <v/>
      </c>
      <c r="C27" s="758"/>
      <c r="D27" s="758"/>
      <c r="E27" s="758"/>
      <c r="F27" s="758"/>
      <c r="G27" s="758"/>
      <c r="H27" s="761" t="str">
        <f>IF(ISERROR(VLOOKUP(A27,'施設調書(公園施設・ﾒｰｶｰ名) 入力用'!$D$3:$AN$452,12,FALSE)),"",(VLOOKUP(A27,'施設調書(公園施設・ﾒｰｶｰ名) 入力用'!$D$3:$AN$452,12,FALSE)))</f>
        <v/>
      </c>
      <c r="I27" s="761"/>
      <c r="J27" s="761"/>
      <c r="K27" s="761"/>
      <c r="L27" s="761"/>
      <c r="M27" s="772" t="str">
        <f>IF(ISERROR(VLOOKUP(A27,'施設調書(公園施設・ﾒｰｶｰ名) 入力用'!$D$3:$AN$452,23,FALSE)),"",(VLOOKUP(A27,'施設調書(公園施設・ﾒｰｶｰ名) 入力用'!$D$3:$AN$452,23,FALSE)))</f>
        <v/>
      </c>
      <c r="N27" s="772"/>
      <c r="O27" s="772"/>
      <c r="P27" s="772"/>
      <c r="Q27" s="772" t="str">
        <f>IF(ISERROR(VLOOKUP(A27,'施設調書(公園施設・ﾒｰｶｰ名) 入力用'!$D$3:$AN$452,25,FALSE)),"",(VLOOKUP(A27,'施設調書(公園施設・ﾒｰｶｰ名) 入力用'!$D$3:$AN$452,25,FALSE)))</f>
        <v/>
      </c>
      <c r="R27" s="772"/>
      <c r="S27" s="772"/>
      <c r="T27" s="772"/>
      <c r="U27" s="776" t="str">
        <f>IF(ISERROR(VLOOKUP(A27,'施設調書(公園施設・ﾒｰｶｰ名) 入力用'!$D$3:$AN$452,16,FALSE)),"",(VLOOKUP(A27,'施設調書(公園施設・ﾒｰｶｰ名) 入力用'!$D$3:$AN$452,16,FALSE)))</f>
        <v/>
      </c>
      <c r="V27" s="776"/>
      <c r="W27" s="772" t="str">
        <f>IF(ISERROR(VLOOKUP(A27,'施設調書(公園施設・ﾒｰｶｰ名) 入力用'!$D$3:$AN$452,17,FALSE)),"",(VLOOKUP(A27,'施設調書(公園施設・ﾒｰｶｰ名) 入力用'!$D$3:$AN$452,17,FALSE)))</f>
        <v/>
      </c>
      <c r="X27" s="779"/>
    </row>
    <row r="28" spans="1:24" s="202" customFormat="1" ht="17.25" customHeight="1" x14ac:dyDescent="0.15">
      <c r="A28" s="202">
        <v>26</v>
      </c>
      <c r="B28" s="757" t="str">
        <f>IF(ISERROR(VLOOKUP(A28,'施設調書(公園施設・ﾒｰｶｰ名) 入力用'!$D$3:$AN$452,8,FALSE)),"",(VLOOKUP(A28,'施設調書(公園施設・ﾒｰｶｰ名) 入力用'!$D$3:$AN$452,8,FALSE)))</f>
        <v/>
      </c>
      <c r="C28" s="758"/>
      <c r="D28" s="758"/>
      <c r="E28" s="758"/>
      <c r="F28" s="758"/>
      <c r="G28" s="758"/>
      <c r="H28" s="761" t="str">
        <f>IF(ISERROR(VLOOKUP(A28,'施設調書(公園施設・ﾒｰｶｰ名) 入力用'!$D$3:$AN$452,12,FALSE)),"",(VLOOKUP(A28,'施設調書(公園施設・ﾒｰｶｰ名) 入力用'!$D$3:$AN$452,12,FALSE)))</f>
        <v/>
      </c>
      <c r="I28" s="761"/>
      <c r="J28" s="761"/>
      <c r="K28" s="761"/>
      <c r="L28" s="761"/>
      <c r="M28" s="772" t="str">
        <f>IF(ISERROR(VLOOKUP(A28,'施設調書(公園施設・ﾒｰｶｰ名) 入力用'!$D$3:$AN$452,23,FALSE)),"",(VLOOKUP(A28,'施設調書(公園施設・ﾒｰｶｰ名) 入力用'!$D$3:$AN$452,23,FALSE)))</f>
        <v/>
      </c>
      <c r="N28" s="772"/>
      <c r="O28" s="772"/>
      <c r="P28" s="772"/>
      <c r="Q28" s="772" t="str">
        <f>IF(ISERROR(VLOOKUP(A28,'施設調書(公園施設・ﾒｰｶｰ名) 入力用'!$D$3:$AN$452,25,FALSE)),"",(VLOOKUP(A28,'施設調書(公園施設・ﾒｰｶｰ名) 入力用'!$D$3:$AN$452,25,FALSE)))</f>
        <v/>
      </c>
      <c r="R28" s="772"/>
      <c r="S28" s="772"/>
      <c r="T28" s="772"/>
      <c r="U28" s="776" t="str">
        <f>IF(ISERROR(VLOOKUP(A28,'施設調書(公園施設・ﾒｰｶｰ名) 入力用'!$D$3:$AN$452,16,FALSE)),"",(VLOOKUP(A28,'施設調書(公園施設・ﾒｰｶｰ名) 入力用'!$D$3:$AN$452,16,FALSE)))</f>
        <v/>
      </c>
      <c r="V28" s="776"/>
      <c r="W28" s="772" t="str">
        <f>IF(ISERROR(VLOOKUP(A28,'施設調書(公園施設・ﾒｰｶｰ名) 入力用'!$D$3:$AN$452,17,FALSE)),"",(VLOOKUP(A28,'施設調書(公園施設・ﾒｰｶｰ名) 入力用'!$D$3:$AN$452,17,FALSE)))</f>
        <v/>
      </c>
      <c r="X28" s="779"/>
    </row>
    <row r="29" spans="1:24" s="202" customFormat="1" ht="17.25" customHeight="1" x14ac:dyDescent="0.15">
      <c r="A29" s="202">
        <v>27</v>
      </c>
      <c r="B29" s="757" t="str">
        <f>IF(ISERROR(VLOOKUP(A29,'施設調書(公園施設・ﾒｰｶｰ名) 入力用'!$D$3:$AN$452,8,FALSE)),"",(VLOOKUP(A29,'施設調書(公園施設・ﾒｰｶｰ名) 入力用'!$D$3:$AN$452,8,FALSE)))</f>
        <v/>
      </c>
      <c r="C29" s="758"/>
      <c r="D29" s="758"/>
      <c r="E29" s="758"/>
      <c r="F29" s="758"/>
      <c r="G29" s="758"/>
      <c r="H29" s="761" t="str">
        <f>IF(ISERROR(VLOOKUP(A29,'施設調書(公園施設・ﾒｰｶｰ名) 入力用'!$D$3:$AN$452,12,FALSE)),"",(VLOOKUP(A29,'施設調書(公園施設・ﾒｰｶｰ名) 入力用'!$D$3:$AN$452,12,FALSE)))</f>
        <v/>
      </c>
      <c r="I29" s="761"/>
      <c r="J29" s="761"/>
      <c r="K29" s="761"/>
      <c r="L29" s="761"/>
      <c r="M29" s="772" t="str">
        <f>IF(ISERROR(VLOOKUP(A29,'施設調書(公園施設・ﾒｰｶｰ名) 入力用'!$D$3:$AN$452,23,FALSE)),"",(VLOOKUP(A29,'施設調書(公園施設・ﾒｰｶｰ名) 入力用'!$D$3:$AN$452,23,FALSE)))</f>
        <v/>
      </c>
      <c r="N29" s="772"/>
      <c r="O29" s="772"/>
      <c r="P29" s="772"/>
      <c r="Q29" s="772" t="str">
        <f>IF(ISERROR(VLOOKUP(A29,'施設調書(公園施設・ﾒｰｶｰ名) 入力用'!$D$3:$AN$452,25,FALSE)),"",(VLOOKUP(A29,'施設調書(公園施設・ﾒｰｶｰ名) 入力用'!$D$3:$AN$452,25,FALSE)))</f>
        <v/>
      </c>
      <c r="R29" s="772"/>
      <c r="S29" s="772"/>
      <c r="T29" s="772"/>
      <c r="U29" s="776" t="str">
        <f>IF(ISERROR(VLOOKUP(A29,'施設調書(公園施設・ﾒｰｶｰ名) 入力用'!$D$3:$AN$452,16,FALSE)),"",(VLOOKUP(A29,'施設調書(公園施設・ﾒｰｶｰ名) 入力用'!$D$3:$AN$452,16,FALSE)))</f>
        <v/>
      </c>
      <c r="V29" s="776"/>
      <c r="W29" s="772" t="str">
        <f>IF(ISERROR(VLOOKUP(A29,'施設調書(公園施設・ﾒｰｶｰ名) 入力用'!$D$3:$AN$452,17,FALSE)),"",(VLOOKUP(A29,'施設調書(公園施設・ﾒｰｶｰ名) 入力用'!$D$3:$AN$452,17,FALSE)))</f>
        <v/>
      </c>
      <c r="X29" s="779"/>
    </row>
    <row r="30" spans="1:24" s="202" customFormat="1" ht="17.25" customHeight="1" x14ac:dyDescent="0.15">
      <c r="A30" s="202">
        <v>28</v>
      </c>
      <c r="B30" s="757" t="str">
        <f>IF(ISERROR(VLOOKUP(A30,'施設調書(公園施設・ﾒｰｶｰ名) 入力用'!$D$3:$AN$452,8,FALSE)),"",(VLOOKUP(A30,'施設調書(公園施設・ﾒｰｶｰ名) 入力用'!$D$3:$AN$452,8,FALSE)))</f>
        <v/>
      </c>
      <c r="C30" s="758"/>
      <c r="D30" s="758"/>
      <c r="E30" s="758"/>
      <c r="F30" s="758"/>
      <c r="G30" s="758"/>
      <c r="H30" s="761" t="str">
        <f>IF(ISERROR(VLOOKUP(A30,'施設調書(公園施設・ﾒｰｶｰ名) 入力用'!$D$3:$AN$452,12,FALSE)),"",(VLOOKUP(A30,'施設調書(公園施設・ﾒｰｶｰ名) 入力用'!$D$3:$AN$452,12,FALSE)))</f>
        <v/>
      </c>
      <c r="I30" s="761"/>
      <c r="J30" s="761"/>
      <c r="K30" s="761"/>
      <c r="L30" s="761"/>
      <c r="M30" s="772" t="str">
        <f>IF(ISERROR(VLOOKUP(A30,'施設調書(公園施設・ﾒｰｶｰ名) 入力用'!$D$3:$AN$452,23,FALSE)),"",(VLOOKUP(A30,'施設調書(公園施設・ﾒｰｶｰ名) 入力用'!$D$3:$AN$452,23,FALSE)))</f>
        <v/>
      </c>
      <c r="N30" s="772"/>
      <c r="O30" s="772"/>
      <c r="P30" s="772"/>
      <c r="Q30" s="772" t="str">
        <f>IF(ISERROR(VLOOKUP(A30,'施設調書(公園施設・ﾒｰｶｰ名) 入力用'!$D$3:$AN$452,25,FALSE)),"",(VLOOKUP(A30,'施設調書(公園施設・ﾒｰｶｰ名) 入力用'!$D$3:$AN$452,25,FALSE)))</f>
        <v/>
      </c>
      <c r="R30" s="772"/>
      <c r="S30" s="772"/>
      <c r="T30" s="772"/>
      <c r="U30" s="776" t="str">
        <f>IF(ISERROR(VLOOKUP(A30,'施設調書(公園施設・ﾒｰｶｰ名) 入力用'!$D$3:$AN$452,16,FALSE)),"",(VLOOKUP(A30,'施設調書(公園施設・ﾒｰｶｰ名) 入力用'!$D$3:$AN$452,16,FALSE)))</f>
        <v/>
      </c>
      <c r="V30" s="776"/>
      <c r="W30" s="772" t="str">
        <f>IF(ISERROR(VLOOKUP(A30,'施設調書(公園施設・ﾒｰｶｰ名) 入力用'!$D$3:$AN$452,17,FALSE)),"",(VLOOKUP(A30,'施設調書(公園施設・ﾒｰｶｰ名) 入力用'!$D$3:$AN$452,17,FALSE)))</f>
        <v/>
      </c>
      <c r="X30" s="779"/>
    </row>
    <row r="31" spans="1:24" s="202" customFormat="1" ht="17.25" customHeight="1" x14ac:dyDescent="0.15">
      <c r="A31" s="202">
        <v>29</v>
      </c>
      <c r="B31" s="757" t="str">
        <f>IF(ISERROR(VLOOKUP(A31,'施設調書(公園施設・ﾒｰｶｰ名) 入力用'!$D$3:$AN$452,8,FALSE)),"",(VLOOKUP(A31,'施設調書(公園施設・ﾒｰｶｰ名) 入力用'!$D$3:$AN$452,8,FALSE)))</f>
        <v/>
      </c>
      <c r="C31" s="758"/>
      <c r="D31" s="758"/>
      <c r="E31" s="758"/>
      <c r="F31" s="758"/>
      <c r="G31" s="758"/>
      <c r="H31" s="761" t="str">
        <f>IF(ISERROR(VLOOKUP(A31,'施設調書(公園施設・ﾒｰｶｰ名) 入力用'!$D$3:$AN$452,12,FALSE)),"",(VLOOKUP(A31,'施設調書(公園施設・ﾒｰｶｰ名) 入力用'!$D$3:$AN$452,12,FALSE)))</f>
        <v/>
      </c>
      <c r="I31" s="761"/>
      <c r="J31" s="761"/>
      <c r="K31" s="761"/>
      <c r="L31" s="761"/>
      <c r="M31" s="772" t="str">
        <f>IF(ISERROR(VLOOKUP(A31,'施設調書(公園施設・ﾒｰｶｰ名) 入力用'!$D$3:$AN$452,23,FALSE)),"",(VLOOKUP(A31,'施設調書(公園施設・ﾒｰｶｰ名) 入力用'!$D$3:$AN$452,23,FALSE)))</f>
        <v/>
      </c>
      <c r="N31" s="772"/>
      <c r="O31" s="772"/>
      <c r="P31" s="772"/>
      <c r="Q31" s="772" t="str">
        <f>IF(ISERROR(VLOOKUP(A31,'施設調書(公園施設・ﾒｰｶｰ名) 入力用'!$D$3:$AN$452,25,FALSE)),"",(VLOOKUP(A31,'施設調書(公園施設・ﾒｰｶｰ名) 入力用'!$D$3:$AN$452,25,FALSE)))</f>
        <v/>
      </c>
      <c r="R31" s="772"/>
      <c r="S31" s="772"/>
      <c r="T31" s="772"/>
      <c r="U31" s="776" t="str">
        <f>IF(ISERROR(VLOOKUP(A31,'施設調書(公園施設・ﾒｰｶｰ名) 入力用'!$D$3:$AN$452,16,FALSE)),"",(VLOOKUP(A31,'施設調書(公園施設・ﾒｰｶｰ名) 入力用'!$D$3:$AN$452,16,FALSE)))</f>
        <v/>
      </c>
      <c r="V31" s="776"/>
      <c r="W31" s="772" t="str">
        <f>IF(ISERROR(VLOOKUP(A31,'施設調書(公園施設・ﾒｰｶｰ名) 入力用'!$D$3:$AN$452,17,FALSE)),"",(VLOOKUP(A31,'施設調書(公園施設・ﾒｰｶｰ名) 入力用'!$D$3:$AN$452,17,FALSE)))</f>
        <v/>
      </c>
      <c r="X31" s="779"/>
    </row>
    <row r="32" spans="1:24" s="202" customFormat="1" ht="17.25" customHeight="1" x14ac:dyDescent="0.15">
      <c r="A32" s="202">
        <v>30</v>
      </c>
      <c r="B32" s="757" t="str">
        <f>IF(ISERROR(VLOOKUP(A32,'施設調書(公園施設・ﾒｰｶｰ名) 入力用'!$D$3:$AN$452,8,FALSE)),"",(VLOOKUP(A32,'施設調書(公園施設・ﾒｰｶｰ名) 入力用'!$D$3:$AN$452,8,FALSE)))</f>
        <v/>
      </c>
      <c r="C32" s="758"/>
      <c r="D32" s="758"/>
      <c r="E32" s="758"/>
      <c r="F32" s="758"/>
      <c r="G32" s="758"/>
      <c r="H32" s="761" t="str">
        <f>IF(ISERROR(VLOOKUP(A32,'施設調書(公園施設・ﾒｰｶｰ名) 入力用'!$D$3:$AN$452,12,FALSE)),"",(VLOOKUP(A32,'施設調書(公園施設・ﾒｰｶｰ名) 入力用'!$D$3:$AN$452,12,FALSE)))</f>
        <v/>
      </c>
      <c r="I32" s="761"/>
      <c r="J32" s="761"/>
      <c r="K32" s="761"/>
      <c r="L32" s="761"/>
      <c r="M32" s="772" t="str">
        <f>IF(ISERROR(VLOOKUP(A32,'施設調書(公園施設・ﾒｰｶｰ名) 入力用'!$D$3:$AN$452,23,FALSE)),"",(VLOOKUP(A32,'施設調書(公園施設・ﾒｰｶｰ名) 入力用'!$D$3:$AN$452,23,FALSE)))</f>
        <v/>
      </c>
      <c r="N32" s="772"/>
      <c r="O32" s="772"/>
      <c r="P32" s="772"/>
      <c r="Q32" s="772" t="str">
        <f>IF(ISERROR(VLOOKUP(A32,'施設調書(公園施設・ﾒｰｶｰ名) 入力用'!$D$3:$AN$452,25,FALSE)),"",(VLOOKUP(A32,'施設調書(公園施設・ﾒｰｶｰ名) 入力用'!$D$3:$AN$452,25,FALSE)))</f>
        <v/>
      </c>
      <c r="R32" s="772"/>
      <c r="S32" s="772"/>
      <c r="T32" s="772"/>
      <c r="U32" s="776" t="str">
        <f>IF(ISERROR(VLOOKUP(A32,'施設調書(公園施設・ﾒｰｶｰ名) 入力用'!$D$3:$AN$452,16,FALSE)),"",(VLOOKUP(A32,'施設調書(公園施設・ﾒｰｶｰ名) 入力用'!$D$3:$AN$452,16,FALSE)))</f>
        <v/>
      </c>
      <c r="V32" s="776"/>
      <c r="W32" s="772" t="str">
        <f>IF(ISERROR(VLOOKUP(A32,'施設調書(公園施設・ﾒｰｶｰ名) 入力用'!$D$3:$AN$452,17,FALSE)),"",(VLOOKUP(A32,'施設調書(公園施設・ﾒｰｶｰ名) 入力用'!$D$3:$AN$452,17,FALSE)))</f>
        <v/>
      </c>
      <c r="X32" s="779"/>
    </row>
    <row r="33" spans="1:24" s="202" customFormat="1" ht="17.25" customHeight="1" x14ac:dyDescent="0.15">
      <c r="A33" s="202">
        <v>31</v>
      </c>
      <c r="B33" s="757" t="str">
        <f>IF(ISERROR(VLOOKUP(A33,'施設調書(公園施設・ﾒｰｶｰ名) 入力用'!$D$3:$AN$452,8,FALSE)),"",(VLOOKUP(A33,'施設調書(公園施設・ﾒｰｶｰ名) 入力用'!$D$3:$AN$452,8,FALSE)))</f>
        <v/>
      </c>
      <c r="C33" s="758"/>
      <c r="D33" s="758"/>
      <c r="E33" s="758"/>
      <c r="F33" s="758"/>
      <c r="G33" s="758"/>
      <c r="H33" s="761" t="str">
        <f>IF(ISERROR(VLOOKUP(A33,'施設調書(公園施設・ﾒｰｶｰ名) 入力用'!$D$3:$AN$452,12,FALSE)),"",(VLOOKUP(A33,'施設調書(公園施設・ﾒｰｶｰ名) 入力用'!$D$3:$AN$452,12,FALSE)))</f>
        <v/>
      </c>
      <c r="I33" s="761"/>
      <c r="J33" s="761"/>
      <c r="K33" s="761"/>
      <c r="L33" s="761"/>
      <c r="M33" s="772" t="str">
        <f>IF(ISERROR(VLOOKUP(A33,'施設調書(公園施設・ﾒｰｶｰ名) 入力用'!$D$3:$AN$452,23,FALSE)),"",(VLOOKUP(A33,'施設調書(公園施設・ﾒｰｶｰ名) 入力用'!$D$3:$AN$452,23,FALSE)))</f>
        <v/>
      </c>
      <c r="N33" s="772"/>
      <c r="O33" s="772"/>
      <c r="P33" s="772"/>
      <c r="Q33" s="772" t="str">
        <f>IF(ISERROR(VLOOKUP(A33,'施設調書(公園施設・ﾒｰｶｰ名) 入力用'!$D$3:$AN$452,25,FALSE)),"",(VLOOKUP(A33,'施設調書(公園施設・ﾒｰｶｰ名) 入力用'!$D$3:$AN$452,25,FALSE)))</f>
        <v/>
      </c>
      <c r="R33" s="772"/>
      <c r="S33" s="772"/>
      <c r="T33" s="772"/>
      <c r="U33" s="776" t="str">
        <f>IF(ISERROR(VLOOKUP(A33,'施設調書(公園施設・ﾒｰｶｰ名) 入力用'!$D$3:$AN$452,16,FALSE)),"",(VLOOKUP(A33,'施設調書(公園施設・ﾒｰｶｰ名) 入力用'!$D$3:$AN$452,16,FALSE)))</f>
        <v/>
      </c>
      <c r="V33" s="776"/>
      <c r="W33" s="772" t="str">
        <f>IF(ISERROR(VLOOKUP(A33,'施設調書(公園施設・ﾒｰｶｰ名) 入力用'!$D$3:$AN$452,17,FALSE)),"",(VLOOKUP(A33,'施設調書(公園施設・ﾒｰｶｰ名) 入力用'!$D$3:$AN$452,17,FALSE)))</f>
        <v/>
      </c>
      <c r="X33" s="779"/>
    </row>
    <row r="34" spans="1:24" s="202" customFormat="1" ht="17.25" customHeight="1" x14ac:dyDescent="0.15">
      <c r="A34" s="202">
        <v>32</v>
      </c>
      <c r="B34" s="757" t="str">
        <f>IF(ISERROR(VLOOKUP(A34,'施設調書(公園施設・ﾒｰｶｰ名) 入力用'!$D$3:$AN$452,8,FALSE)),"",(VLOOKUP(A34,'施設調書(公園施設・ﾒｰｶｰ名) 入力用'!$D$3:$AN$452,8,FALSE)))</f>
        <v/>
      </c>
      <c r="C34" s="758"/>
      <c r="D34" s="758"/>
      <c r="E34" s="758"/>
      <c r="F34" s="758"/>
      <c r="G34" s="758"/>
      <c r="H34" s="761" t="str">
        <f>IF(ISERROR(VLOOKUP(A34,'施設調書(公園施設・ﾒｰｶｰ名) 入力用'!$D$3:$AN$452,12,FALSE)),"",(VLOOKUP(A34,'施設調書(公園施設・ﾒｰｶｰ名) 入力用'!$D$3:$AN$452,12,FALSE)))</f>
        <v/>
      </c>
      <c r="I34" s="761"/>
      <c r="J34" s="761"/>
      <c r="K34" s="761"/>
      <c r="L34" s="761"/>
      <c r="M34" s="772" t="str">
        <f>IF(ISERROR(VLOOKUP(A34,'施設調書(公園施設・ﾒｰｶｰ名) 入力用'!$D$3:$AN$452,23,FALSE)),"",(VLOOKUP(A34,'施設調書(公園施設・ﾒｰｶｰ名) 入力用'!$D$3:$AN$452,23,FALSE)))</f>
        <v/>
      </c>
      <c r="N34" s="772"/>
      <c r="O34" s="772"/>
      <c r="P34" s="772"/>
      <c r="Q34" s="772" t="str">
        <f>IF(ISERROR(VLOOKUP(A34,'施設調書(公園施設・ﾒｰｶｰ名) 入力用'!$D$3:$AN$452,25,FALSE)),"",(VLOOKUP(A34,'施設調書(公園施設・ﾒｰｶｰ名) 入力用'!$D$3:$AN$452,25,FALSE)))</f>
        <v/>
      </c>
      <c r="R34" s="772"/>
      <c r="S34" s="772"/>
      <c r="T34" s="772"/>
      <c r="U34" s="776" t="str">
        <f>IF(ISERROR(VLOOKUP(A34,'施設調書(公園施設・ﾒｰｶｰ名) 入力用'!$D$3:$AN$452,16,FALSE)),"",(VLOOKUP(A34,'施設調書(公園施設・ﾒｰｶｰ名) 入力用'!$D$3:$AN$452,16,FALSE)))</f>
        <v/>
      </c>
      <c r="V34" s="776"/>
      <c r="W34" s="772" t="str">
        <f>IF(ISERROR(VLOOKUP(A34,'施設調書(公園施設・ﾒｰｶｰ名) 入力用'!$D$3:$AN$452,17,FALSE)),"",(VLOOKUP(A34,'施設調書(公園施設・ﾒｰｶｰ名) 入力用'!$D$3:$AN$452,17,FALSE)))</f>
        <v/>
      </c>
      <c r="X34" s="779"/>
    </row>
    <row r="35" spans="1:24" s="202" customFormat="1" ht="17.25" customHeight="1" x14ac:dyDescent="0.15">
      <c r="A35" s="202">
        <v>33</v>
      </c>
      <c r="B35" s="757" t="str">
        <f>IF(ISERROR(VLOOKUP(A35,'施設調書(公園施設・ﾒｰｶｰ名) 入力用'!$D$3:$AN$452,8,FALSE)),"",(VLOOKUP(A35,'施設調書(公園施設・ﾒｰｶｰ名) 入力用'!$D$3:$AN$452,8,FALSE)))</f>
        <v/>
      </c>
      <c r="C35" s="758"/>
      <c r="D35" s="758"/>
      <c r="E35" s="758"/>
      <c r="F35" s="758"/>
      <c r="G35" s="758"/>
      <c r="H35" s="761" t="str">
        <f>IF(ISERROR(VLOOKUP(A35,'施設調書(公園施設・ﾒｰｶｰ名) 入力用'!$D$3:$AN$452,12,FALSE)),"",(VLOOKUP(A35,'施設調書(公園施設・ﾒｰｶｰ名) 入力用'!$D$3:$AN$452,12,FALSE)))</f>
        <v/>
      </c>
      <c r="I35" s="761"/>
      <c r="J35" s="761"/>
      <c r="K35" s="761"/>
      <c r="L35" s="761"/>
      <c r="M35" s="772" t="str">
        <f>IF(ISERROR(VLOOKUP(A35,'施設調書(公園施設・ﾒｰｶｰ名) 入力用'!$D$3:$AN$452,23,FALSE)),"",(VLOOKUP(A35,'施設調書(公園施設・ﾒｰｶｰ名) 入力用'!$D$3:$AN$452,23,FALSE)))</f>
        <v/>
      </c>
      <c r="N35" s="772"/>
      <c r="O35" s="772"/>
      <c r="P35" s="772"/>
      <c r="Q35" s="772" t="str">
        <f>IF(ISERROR(VLOOKUP(A35,'施設調書(公園施設・ﾒｰｶｰ名) 入力用'!$D$3:$AN$452,25,FALSE)),"",(VLOOKUP(A35,'施設調書(公園施設・ﾒｰｶｰ名) 入力用'!$D$3:$AN$452,25,FALSE)))</f>
        <v/>
      </c>
      <c r="R35" s="772"/>
      <c r="S35" s="772"/>
      <c r="T35" s="772"/>
      <c r="U35" s="776" t="str">
        <f>IF(ISERROR(VLOOKUP(A35,'施設調書(公園施設・ﾒｰｶｰ名) 入力用'!$D$3:$AN$452,16,FALSE)),"",(VLOOKUP(A35,'施設調書(公園施設・ﾒｰｶｰ名) 入力用'!$D$3:$AN$452,16,FALSE)))</f>
        <v/>
      </c>
      <c r="V35" s="776"/>
      <c r="W35" s="772" t="str">
        <f>IF(ISERROR(VLOOKUP(A35,'施設調書(公園施設・ﾒｰｶｰ名) 入力用'!$D$3:$AN$452,17,FALSE)),"",(VLOOKUP(A35,'施設調書(公園施設・ﾒｰｶｰ名) 入力用'!$D$3:$AN$452,17,FALSE)))</f>
        <v/>
      </c>
      <c r="X35" s="779"/>
    </row>
    <row r="36" spans="1:24" s="202" customFormat="1" ht="17.25" customHeight="1" x14ac:dyDescent="0.15">
      <c r="A36" s="202">
        <v>34</v>
      </c>
      <c r="B36" s="757" t="str">
        <f>IF(ISERROR(VLOOKUP(A36,'施設調書(公園施設・ﾒｰｶｰ名) 入力用'!$D$3:$AN$452,8,FALSE)),"",(VLOOKUP(A36,'施設調書(公園施設・ﾒｰｶｰ名) 入力用'!$D$3:$AN$452,8,FALSE)))</f>
        <v/>
      </c>
      <c r="C36" s="758"/>
      <c r="D36" s="758"/>
      <c r="E36" s="758"/>
      <c r="F36" s="758"/>
      <c r="G36" s="758"/>
      <c r="H36" s="761" t="str">
        <f>IF(ISERROR(VLOOKUP(A36,'施設調書(公園施設・ﾒｰｶｰ名) 入力用'!$D$3:$AN$452,12,FALSE)),"",(VLOOKUP(A36,'施設調書(公園施設・ﾒｰｶｰ名) 入力用'!$D$3:$AN$452,12,FALSE)))</f>
        <v/>
      </c>
      <c r="I36" s="761"/>
      <c r="J36" s="761"/>
      <c r="K36" s="761"/>
      <c r="L36" s="761"/>
      <c r="M36" s="772" t="str">
        <f>IF(ISERROR(VLOOKUP(A36,'施設調書(公園施設・ﾒｰｶｰ名) 入力用'!$D$3:$AN$452,23,FALSE)),"",(VLOOKUP(A36,'施設調書(公園施設・ﾒｰｶｰ名) 入力用'!$D$3:$AN$452,23,FALSE)))</f>
        <v/>
      </c>
      <c r="N36" s="772"/>
      <c r="O36" s="772"/>
      <c r="P36" s="772"/>
      <c r="Q36" s="772" t="str">
        <f>IF(ISERROR(VLOOKUP(A36,'施設調書(公園施設・ﾒｰｶｰ名) 入力用'!$D$3:$AN$452,25,FALSE)),"",(VLOOKUP(A36,'施設調書(公園施設・ﾒｰｶｰ名) 入力用'!$D$3:$AN$452,25,FALSE)))</f>
        <v/>
      </c>
      <c r="R36" s="772"/>
      <c r="S36" s="772"/>
      <c r="T36" s="772"/>
      <c r="U36" s="776" t="str">
        <f>IF(ISERROR(VLOOKUP(A36,'施設調書(公園施設・ﾒｰｶｰ名) 入力用'!$D$3:$AN$452,16,FALSE)),"",(VLOOKUP(A36,'施設調書(公園施設・ﾒｰｶｰ名) 入力用'!$D$3:$AN$452,16,FALSE)))</f>
        <v/>
      </c>
      <c r="V36" s="776"/>
      <c r="W36" s="772" t="str">
        <f>IF(ISERROR(VLOOKUP(A36,'施設調書(公園施設・ﾒｰｶｰ名) 入力用'!$D$3:$AN$452,17,FALSE)),"",(VLOOKUP(A36,'施設調書(公園施設・ﾒｰｶｰ名) 入力用'!$D$3:$AN$452,17,FALSE)))</f>
        <v/>
      </c>
      <c r="X36" s="779"/>
    </row>
    <row r="37" spans="1:24" s="202" customFormat="1" ht="17.25" customHeight="1" x14ac:dyDescent="0.15">
      <c r="A37" s="202">
        <v>35</v>
      </c>
      <c r="B37" s="757" t="str">
        <f>IF(ISERROR(VLOOKUP(A37,'施設調書(公園施設・ﾒｰｶｰ名) 入力用'!$D$3:$AN$452,8,FALSE)),"",(VLOOKUP(A37,'施設調書(公園施設・ﾒｰｶｰ名) 入力用'!$D$3:$AN$452,8,FALSE)))</f>
        <v/>
      </c>
      <c r="C37" s="758"/>
      <c r="D37" s="758"/>
      <c r="E37" s="758"/>
      <c r="F37" s="758"/>
      <c r="G37" s="758"/>
      <c r="H37" s="761" t="str">
        <f>IF(ISERROR(VLOOKUP(A37,'施設調書(公園施設・ﾒｰｶｰ名) 入力用'!$D$3:$AN$452,12,FALSE)),"",(VLOOKUP(A37,'施設調書(公園施設・ﾒｰｶｰ名) 入力用'!$D$3:$AN$452,12,FALSE)))</f>
        <v/>
      </c>
      <c r="I37" s="761"/>
      <c r="J37" s="761"/>
      <c r="K37" s="761"/>
      <c r="L37" s="761"/>
      <c r="M37" s="772" t="str">
        <f>IF(ISERROR(VLOOKUP(A37,'施設調書(公園施設・ﾒｰｶｰ名) 入力用'!$D$3:$AN$452,23,FALSE)),"",(VLOOKUP(A37,'施設調書(公園施設・ﾒｰｶｰ名) 入力用'!$D$3:$AN$452,23,FALSE)))</f>
        <v/>
      </c>
      <c r="N37" s="772"/>
      <c r="O37" s="772"/>
      <c r="P37" s="772"/>
      <c r="Q37" s="772" t="str">
        <f>IF(ISERROR(VLOOKUP(A37,'施設調書(公園施設・ﾒｰｶｰ名) 入力用'!$D$3:$AN$452,25,FALSE)),"",(VLOOKUP(A37,'施設調書(公園施設・ﾒｰｶｰ名) 入力用'!$D$3:$AN$452,25,FALSE)))</f>
        <v/>
      </c>
      <c r="R37" s="772"/>
      <c r="S37" s="772"/>
      <c r="T37" s="772"/>
      <c r="U37" s="776" t="str">
        <f>IF(ISERROR(VLOOKUP(A37,'施設調書(公園施設・ﾒｰｶｰ名) 入力用'!$D$3:$AN$452,16,FALSE)),"",(VLOOKUP(A37,'施設調書(公園施設・ﾒｰｶｰ名) 入力用'!$D$3:$AN$452,16,FALSE)))</f>
        <v/>
      </c>
      <c r="V37" s="776"/>
      <c r="W37" s="772" t="str">
        <f>IF(ISERROR(VLOOKUP(A37,'施設調書(公園施設・ﾒｰｶｰ名) 入力用'!$D$3:$AN$452,17,FALSE)),"",(VLOOKUP(A37,'施設調書(公園施設・ﾒｰｶｰ名) 入力用'!$D$3:$AN$452,17,FALSE)))</f>
        <v/>
      </c>
      <c r="X37" s="779"/>
    </row>
    <row r="38" spans="1:24" s="202" customFormat="1" ht="17.25" customHeight="1" x14ac:dyDescent="0.15">
      <c r="A38" s="202">
        <v>36</v>
      </c>
      <c r="B38" s="757" t="str">
        <f>IF(ISERROR(VLOOKUP(A38,'施設調書(公園施設・ﾒｰｶｰ名) 入力用'!$D$3:$AN$452,8,FALSE)),"",(VLOOKUP(A38,'施設調書(公園施設・ﾒｰｶｰ名) 入力用'!$D$3:$AN$452,8,FALSE)))</f>
        <v/>
      </c>
      <c r="C38" s="758"/>
      <c r="D38" s="758"/>
      <c r="E38" s="758"/>
      <c r="F38" s="758"/>
      <c r="G38" s="758"/>
      <c r="H38" s="761" t="str">
        <f>IF(ISERROR(VLOOKUP(A38,'施設調書(公園施設・ﾒｰｶｰ名) 入力用'!$D$3:$AN$452,12,FALSE)),"",(VLOOKUP(A38,'施設調書(公園施設・ﾒｰｶｰ名) 入力用'!$D$3:$AN$452,12,FALSE)))</f>
        <v/>
      </c>
      <c r="I38" s="761"/>
      <c r="J38" s="761"/>
      <c r="K38" s="761"/>
      <c r="L38" s="761"/>
      <c r="M38" s="772" t="str">
        <f>IF(ISERROR(VLOOKUP(A38,'施設調書(公園施設・ﾒｰｶｰ名) 入力用'!$D$3:$AN$452,23,FALSE)),"",(VLOOKUP(A38,'施設調書(公園施設・ﾒｰｶｰ名) 入力用'!$D$3:$AN$452,23,FALSE)))</f>
        <v/>
      </c>
      <c r="N38" s="772"/>
      <c r="O38" s="772"/>
      <c r="P38" s="772"/>
      <c r="Q38" s="772" t="str">
        <f>IF(ISERROR(VLOOKUP(A38,'施設調書(公園施設・ﾒｰｶｰ名) 入力用'!$D$3:$AN$452,25,FALSE)),"",(VLOOKUP(A38,'施設調書(公園施設・ﾒｰｶｰ名) 入力用'!$D$3:$AN$452,25,FALSE)))</f>
        <v/>
      </c>
      <c r="R38" s="772"/>
      <c r="S38" s="772"/>
      <c r="T38" s="772"/>
      <c r="U38" s="776" t="str">
        <f>IF(ISERROR(VLOOKUP(A38,'施設調書(公園施設・ﾒｰｶｰ名) 入力用'!$D$3:$AN$452,16,FALSE)),"",(VLOOKUP(A38,'施設調書(公園施設・ﾒｰｶｰ名) 入力用'!$D$3:$AN$452,16,FALSE)))</f>
        <v/>
      </c>
      <c r="V38" s="776"/>
      <c r="W38" s="772" t="str">
        <f>IF(ISERROR(VLOOKUP(A38,'施設調書(公園施設・ﾒｰｶｰ名) 入力用'!$D$3:$AN$452,17,FALSE)),"",(VLOOKUP(A38,'施設調書(公園施設・ﾒｰｶｰ名) 入力用'!$D$3:$AN$452,17,FALSE)))</f>
        <v/>
      </c>
      <c r="X38" s="779"/>
    </row>
    <row r="39" spans="1:24" s="202" customFormat="1" ht="17.25" customHeight="1" x14ac:dyDescent="0.15">
      <c r="A39" s="202">
        <v>37</v>
      </c>
      <c r="B39" s="757" t="str">
        <f>IF(ISERROR(VLOOKUP(A39,'施設調書(公園施設・ﾒｰｶｰ名) 入力用'!$D$3:$AN$452,8,FALSE)),"",(VLOOKUP(A39,'施設調書(公園施設・ﾒｰｶｰ名) 入力用'!$D$3:$AN$452,8,FALSE)))</f>
        <v/>
      </c>
      <c r="C39" s="758"/>
      <c r="D39" s="758"/>
      <c r="E39" s="758"/>
      <c r="F39" s="758"/>
      <c r="G39" s="758"/>
      <c r="H39" s="761" t="str">
        <f>IF(ISERROR(VLOOKUP(A39,'施設調書(公園施設・ﾒｰｶｰ名) 入力用'!$D$3:$AN$452,12,FALSE)),"",(VLOOKUP(A39,'施設調書(公園施設・ﾒｰｶｰ名) 入力用'!$D$3:$AN$452,12,FALSE)))</f>
        <v/>
      </c>
      <c r="I39" s="761"/>
      <c r="J39" s="761"/>
      <c r="K39" s="761"/>
      <c r="L39" s="761"/>
      <c r="M39" s="772" t="str">
        <f>IF(ISERROR(VLOOKUP(A39,'施設調書(公園施設・ﾒｰｶｰ名) 入力用'!$D$3:$AN$452,23,FALSE)),"",(VLOOKUP(A39,'施設調書(公園施設・ﾒｰｶｰ名) 入力用'!$D$3:$AN$452,23,FALSE)))</f>
        <v/>
      </c>
      <c r="N39" s="772"/>
      <c r="O39" s="772"/>
      <c r="P39" s="772"/>
      <c r="Q39" s="772" t="str">
        <f>IF(ISERROR(VLOOKUP(A39,'施設調書(公園施設・ﾒｰｶｰ名) 入力用'!$D$3:$AN$452,25,FALSE)),"",(VLOOKUP(A39,'施設調書(公園施設・ﾒｰｶｰ名) 入力用'!$D$3:$AN$452,25,FALSE)))</f>
        <v/>
      </c>
      <c r="R39" s="772"/>
      <c r="S39" s="772"/>
      <c r="T39" s="772"/>
      <c r="U39" s="776" t="str">
        <f>IF(ISERROR(VLOOKUP(A39,'施設調書(公園施設・ﾒｰｶｰ名) 入力用'!$D$3:$AN$452,16,FALSE)),"",(VLOOKUP(A39,'施設調書(公園施設・ﾒｰｶｰ名) 入力用'!$D$3:$AN$452,16,FALSE)))</f>
        <v/>
      </c>
      <c r="V39" s="776"/>
      <c r="W39" s="772" t="str">
        <f>IF(ISERROR(VLOOKUP(A39,'施設調書(公園施設・ﾒｰｶｰ名) 入力用'!$D$3:$AN$452,17,FALSE)),"",(VLOOKUP(A39,'施設調書(公園施設・ﾒｰｶｰ名) 入力用'!$D$3:$AN$452,17,FALSE)))</f>
        <v/>
      </c>
      <c r="X39" s="779"/>
    </row>
    <row r="40" spans="1:24" s="202" customFormat="1" ht="17.25" customHeight="1" x14ac:dyDescent="0.15">
      <c r="A40" s="202">
        <v>38</v>
      </c>
      <c r="B40" s="757" t="str">
        <f>IF(ISERROR(VLOOKUP(A40,'施設調書(公園施設・ﾒｰｶｰ名) 入力用'!$D$3:$AN$452,8,FALSE)),"",(VLOOKUP(A40,'施設調書(公園施設・ﾒｰｶｰ名) 入力用'!$D$3:$AN$452,8,FALSE)))</f>
        <v/>
      </c>
      <c r="C40" s="758"/>
      <c r="D40" s="758"/>
      <c r="E40" s="758"/>
      <c r="F40" s="758"/>
      <c r="G40" s="758"/>
      <c r="H40" s="761" t="str">
        <f>IF(ISERROR(VLOOKUP(A40,'施設調書(公園施設・ﾒｰｶｰ名) 入力用'!$D$3:$AN$452,12,FALSE)),"",(VLOOKUP(A40,'施設調書(公園施設・ﾒｰｶｰ名) 入力用'!$D$3:$AN$452,12,FALSE)))</f>
        <v/>
      </c>
      <c r="I40" s="761"/>
      <c r="J40" s="761"/>
      <c r="K40" s="761"/>
      <c r="L40" s="761"/>
      <c r="M40" s="772" t="str">
        <f>IF(ISERROR(VLOOKUP(A40,'施設調書(公園施設・ﾒｰｶｰ名) 入力用'!$D$3:$AN$452,23,FALSE)),"",(VLOOKUP(A40,'施設調書(公園施設・ﾒｰｶｰ名) 入力用'!$D$3:$AN$452,23,FALSE)))</f>
        <v/>
      </c>
      <c r="N40" s="772"/>
      <c r="O40" s="772"/>
      <c r="P40" s="772"/>
      <c r="Q40" s="772" t="str">
        <f>IF(ISERROR(VLOOKUP(A40,'施設調書(公園施設・ﾒｰｶｰ名) 入力用'!$D$3:$AN$452,25,FALSE)),"",(VLOOKUP(A40,'施設調書(公園施設・ﾒｰｶｰ名) 入力用'!$D$3:$AN$452,25,FALSE)))</f>
        <v/>
      </c>
      <c r="R40" s="772"/>
      <c r="S40" s="772"/>
      <c r="T40" s="772"/>
      <c r="U40" s="776" t="str">
        <f>IF(ISERROR(VLOOKUP(A40,'施設調書(公園施設・ﾒｰｶｰ名) 入力用'!$D$3:$AN$452,16,FALSE)),"",(VLOOKUP(A40,'施設調書(公園施設・ﾒｰｶｰ名) 入力用'!$D$3:$AN$452,16,FALSE)))</f>
        <v/>
      </c>
      <c r="V40" s="776"/>
      <c r="W40" s="772" t="str">
        <f>IF(ISERROR(VLOOKUP(A40,'施設調書(公園施設・ﾒｰｶｰ名) 入力用'!$D$3:$AN$452,17,FALSE)),"",(VLOOKUP(A40,'施設調書(公園施設・ﾒｰｶｰ名) 入力用'!$D$3:$AN$452,17,FALSE)))</f>
        <v/>
      </c>
      <c r="X40" s="779"/>
    </row>
    <row r="41" spans="1:24" s="202" customFormat="1" ht="17.25" customHeight="1" x14ac:dyDescent="0.15">
      <c r="A41" s="202">
        <v>39</v>
      </c>
      <c r="B41" s="757" t="str">
        <f>IF(ISERROR(VLOOKUP(A41,'施設調書(公園施設・ﾒｰｶｰ名) 入力用'!$D$3:$AN$452,8,FALSE)),"",(VLOOKUP(A41,'施設調書(公園施設・ﾒｰｶｰ名) 入力用'!$D$3:$AN$452,8,FALSE)))</f>
        <v/>
      </c>
      <c r="C41" s="758"/>
      <c r="D41" s="758"/>
      <c r="E41" s="758"/>
      <c r="F41" s="758"/>
      <c r="G41" s="758"/>
      <c r="H41" s="761" t="str">
        <f>IF(ISERROR(VLOOKUP(A41,'施設調書(公園施設・ﾒｰｶｰ名) 入力用'!$D$3:$AN$452,12,FALSE)),"",(VLOOKUP(A41,'施設調書(公園施設・ﾒｰｶｰ名) 入力用'!$D$3:$AN$452,12,FALSE)))</f>
        <v/>
      </c>
      <c r="I41" s="761"/>
      <c r="J41" s="761"/>
      <c r="K41" s="761"/>
      <c r="L41" s="761"/>
      <c r="M41" s="772" t="str">
        <f>IF(ISERROR(VLOOKUP(A41,'施設調書(公園施設・ﾒｰｶｰ名) 入力用'!$D$3:$AN$452,23,FALSE)),"",(VLOOKUP(A41,'施設調書(公園施設・ﾒｰｶｰ名) 入力用'!$D$3:$AN$452,23,FALSE)))</f>
        <v/>
      </c>
      <c r="N41" s="772"/>
      <c r="O41" s="772"/>
      <c r="P41" s="772"/>
      <c r="Q41" s="772" t="str">
        <f>IF(ISERROR(VLOOKUP(A41,'施設調書(公園施設・ﾒｰｶｰ名) 入力用'!$D$3:$AN$452,25,FALSE)),"",(VLOOKUP(A41,'施設調書(公園施設・ﾒｰｶｰ名) 入力用'!$D$3:$AN$452,25,FALSE)))</f>
        <v/>
      </c>
      <c r="R41" s="772"/>
      <c r="S41" s="772"/>
      <c r="T41" s="772"/>
      <c r="U41" s="776" t="str">
        <f>IF(ISERROR(VLOOKUP(A41,'施設調書(公園施設・ﾒｰｶｰ名) 入力用'!$D$3:$AN$452,16,FALSE)),"",(VLOOKUP(A41,'施設調書(公園施設・ﾒｰｶｰ名) 入力用'!$D$3:$AN$452,16,FALSE)))</f>
        <v/>
      </c>
      <c r="V41" s="776"/>
      <c r="W41" s="772" t="str">
        <f>IF(ISERROR(VLOOKUP(A41,'施設調書(公園施設・ﾒｰｶｰ名) 入力用'!$D$3:$AN$452,17,FALSE)),"",(VLOOKUP(A41,'施設調書(公園施設・ﾒｰｶｰ名) 入力用'!$D$3:$AN$452,17,FALSE)))</f>
        <v/>
      </c>
      <c r="X41" s="779"/>
    </row>
    <row r="42" spans="1:24" s="202" customFormat="1" ht="17.25" customHeight="1" thickBot="1" x14ac:dyDescent="0.2">
      <c r="A42" s="202">
        <v>40</v>
      </c>
      <c r="B42" s="759" t="str">
        <f>IF(ISERROR(VLOOKUP(A42,'施設調書(公園施設・ﾒｰｶｰ名) 入力用'!$D$3:$AN$452,8,FALSE)),"",(VLOOKUP(A42,'施設調書(公園施設・ﾒｰｶｰ名) 入力用'!$D$3:$AN$452,8,FALSE)))</f>
        <v/>
      </c>
      <c r="C42" s="760"/>
      <c r="D42" s="760"/>
      <c r="E42" s="760"/>
      <c r="F42" s="760"/>
      <c r="G42" s="760"/>
      <c r="H42" s="773" t="str">
        <f>IF(ISERROR(VLOOKUP(A42,'施設調書(公園施設・ﾒｰｶｰ名) 入力用'!$D$3:$AN$452,12,FALSE)),"",(VLOOKUP(A42,'施設調書(公園施設・ﾒｰｶｰ名) 入力用'!$D$3:$AN$452,12,FALSE)))</f>
        <v/>
      </c>
      <c r="I42" s="773"/>
      <c r="J42" s="773"/>
      <c r="K42" s="773"/>
      <c r="L42" s="773"/>
      <c r="M42" s="774" t="str">
        <f>IF(ISERROR(VLOOKUP(A42,'施設調書(公園施設・ﾒｰｶｰ名) 入力用'!$D$3:$AN$452,23,FALSE)),"",(VLOOKUP(A42,'施設調書(公園施設・ﾒｰｶｰ名) 入力用'!$D$3:$AN$452,23,FALSE)))</f>
        <v/>
      </c>
      <c r="N42" s="774"/>
      <c r="O42" s="774"/>
      <c r="P42" s="774"/>
      <c r="Q42" s="774" t="str">
        <f>IF(ISERROR(VLOOKUP(A42,'施設調書(公園施設・ﾒｰｶｰ名) 入力用'!$D$3:$AN$452,25,FALSE)),"",(VLOOKUP(A42,'施設調書(公園施設・ﾒｰｶｰ名) 入力用'!$D$3:$AN$452,25,FALSE)))</f>
        <v/>
      </c>
      <c r="R42" s="774"/>
      <c r="S42" s="774"/>
      <c r="T42" s="774"/>
      <c r="U42" s="777" t="str">
        <f>IF(ISERROR(VLOOKUP(A42,'施設調書(公園施設・ﾒｰｶｰ名) 入力用'!$D$3:$AN$452,16,FALSE)),"",(VLOOKUP(A42,'施設調書(公園施設・ﾒｰｶｰ名) 入力用'!$D$3:$AN$452,16,FALSE)))</f>
        <v/>
      </c>
      <c r="V42" s="777"/>
      <c r="W42" s="774" t="str">
        <f>IF(ISERROR(VLOOKUP(A42,'施設調書(公園施設・ﾒｰｶｰ名) 入力用'!$D$3:$AN$452,17,FALSE)),"",(VLOOKUP(A42,'施設調書(公園施設・ﾒｰｶｰ名) 入力用'!$D$3:$AN$452,17,FALSE)))</f>
        <v/>
      </c>
      <c r="X42" s="780"/>
    </row>
  </sheetData>
  <sheetProtection password="CCD1" sheet="1" objects="1" scenarios="1"/>
  <mergeCells count="247">
    <mergeCell ref="W39:X39"/>
    <mergeCell ref="W40:X40"/>
    <mergeCell ref="W41:X41"/>
    <mergeCell ref="W42:X42"/>
    <mergeCell ref="W33:X33"/>
    <mergeCell ref="W34:X34"/>
    <mergeCell ref="W35:X35"/>
    <mergeCell ref="W36:X36"/>
    <mergeCell ref="W37:X37"/>
    <mergeCell ref="W38:X38"/>
    <mergeCell ref="W27:X27"/>
    <mergeCell ref="W28:X28"/>
    <mergeCell ref="W29:X29"/>
    <mergeCell ref="W30:X30"/>
    <mergeCell ref="W31:X31"/>
    <mergeCell ref="W32:X32"/>
    <mergeCell ref="W21:X21"/>
    <mergeCell ref="W22:X22"/>
    <mergeCell ref="W23:X23"/>
    <mergeCell ref="W24:X24"/>
    <mergeCell ref="W25:X25"/>
    <mergeCell ref="W26:X26"/>
    <mergeCell ref="W16:X16"/>
    <mergeCell ref="W17:X17"/>
    <mergeCell ref="W18:X18"/>
    <mergeCell ref="W19:X19"/>
    <mergeCell ref="W20:X20"/>
    <mergeCell ref="W9:X9"/>
    <mergeCell ref="W10:X10"/>
    <mergeCell ref="W11:X11"/>
    <mergeCell ref="W12:X12"/>
    <mergeCell ref="W13:X13"/>
    <mergeCell ref="W14:X14"/>
    <mergeCell ref="U40:V40"/>
    <mergeCell ref="U41:V41"/>
    <mergeCell ref="U42:V42"/>
    <mergeCell ref="W3:X3"/>
    <mergeCell ref="W4:X4"/>
    <mergeCell ref="W5:X5"/>
    <mergeCell ref="W6:X6"/>
    <mergeCell ref="W7:X7"/>
    <mergeCell ref="W8:X8"/>
    <mergeCell ref="U33:V33"/>
    <mergeCell ref="U34:V34"/>
    <mergeCell ref="U35:V35"/>
    <mergeCell ref="U36:V36"/>
    <mergeCell ref="U37:V37"/>
    <mergeCell ref="U38:V38"/>
    <mergeCell ref="U27:V27"/>
    <mergeCell ref="U28:V28"/>
    <mergeCell ref="U29:V29"/>
    <mergeCell ref="U30:V30"/>
    <mergeCell ref="U31:V31"/>
    <mergeCell ref="U32:V32"/>
    <mergeCell ref="U21:V21"/>
    <mergeCell ref="U22:V22"/>
    <mergeCell ref="W15:X15"/>
    <mergeCell ref="U25:V25"/>
    <mergeCell ref="U26:V26"/>
    <mergeCell ref="U15:V15"/>
    <mergeCell ref="U16:V16"/>
    <mergeCell ref="U17:V17"/>
    <mergeCell ref="U18:V18"/>
    <mergeCell ref="U19:V19"/>
    <mergeCell ref="U20:V20"/>
    <mergeCell ref="U39:V39"/>
    <mergeCell ref="U9:V9"/>
    <mergeCell ref="U10:V10"/>
    <mergeCell ref="U11:V11"/>
    <mergeCell ref="U12:V12"/>
    <mergeCell ref="U13:V13"/>
    <mergeCell ref="U14:V14"/>
    <mergeCell ref="Q40:T40"/>
    <mergeCell ref="Q41:T41"/>
    <mergeCell ref="Q42:T42"/>
    <mergeCell ref="Q36:T36"/>
    <mergeCell ref="Q37:T37"/>
    <mergeCell ref="Q38:T38"/>
    <mergeCell ref="Q39:T39"/>
    <mergeCell ref="Q19:T19"/>
    <mergeCell ref="Q20:T20"/>
    <mergeCell ref="Q21:T21"/>
    <mergeCell ref="Q10:T10"/>
    <mergeCell ref="Q11:T11"/>
    <mergeCell ref="Q12:T12"/>
    <mergeCell ref="Q13:T13"/>
    <mergeCell ref="Q14:T14"/>
    <mergeCell ref="Q15:T15"/>
    <mergeCell ref="U23:V23"/>
    <mergeCell ref="U24:V24"/>
    <mergeCell ref="U2:V2"/>
    <mergeCell ref="U3:V3"/>
    <mergeCell ref="U4:V4"/>
    <mergeCell ref="U5:V5"/>
    <mergeCell ref="U6:V6"/>
    <mergeCell ref="U7:V7"/>
    <mergeCell ref="U8:V8"/>
    <mergeCell ref="Q34:T34"/>
    <mergeCell ref="Q35:T35"/>
    <mergeCell ref="Q28:T28"/>
    <mergeCell ref="Q29:T29"/>
    <mergeCell ref="Q30:T30"/>
    <mergeCell ref="Q31:T31"/>
    <mergeCell ref="Q32:T32"/>
    <mergeCell ref="Q33:T33"/>
    <mergeCell ref="Q22:T22"/>
    <mergeCell ref="Q23:T23"/>
    <mergeCell ref="Q24:T24"/>
    <mergeCell ref="Q25:T25"/>
    <mergeCell ref="Q26:T26"/>
    <mergeCell ref="Q27:T27"/>
    <mergeCell ref="Q16:T16"/>
    <mergeCell ref="Q17:T17"/>
    <mergeCell ref="Q18:T18"/>
    <mergeCell ref="M40:P40"/>
    <mergeCell ref="M41:P41"/>
    <mergeCell ref="M42:P42"/>
    <mergeCell ref="Q3:T3"/>
    <mergeCell ref="Q4:T4"/>
    <mergeCell ref="Q5:T5"/>
    <mergeCell ref="Q6:T6"/>
    <mergeCell ref="Q7:T7"/>
    <mergeCell ref="Q8:T8"/>
    <mergeCell ref="Q9:T9"/>
    <mergeCell ref="M34:P34"/>
    <mergeCell ref="M35:P35"/>
    <mergeCell ref="M36:P36"/>
    <mergeCell ref="M37:P37"/>
    <mergeCell ref="M38:P38"/>
    <mergeCell ref="M39:P39"/>
    <mergeCell ref="M28:P28"/>
    <mergeCell ref="M29:P29"/>
    <mergeCell ref="M30:P30"/>
    <mergeCell ref="M31:P31"/>
    <mergeCell ref="M32:P32"/>
    <mergeCell ref="M33:P33"/>
    <mergeCell ref="M22:P22"/>
    <mergeCell ref="M23:P23"/>
    <mergeCell ref="M24:P24"/>
    <mergeCell ref="M25:P25"/>
    <mergeCell ref="M26:P26"/>
    <mergeCell ref="M27:P27"/>
    <mergeCell ref="M16:P16"/>
    <mergeCell ref="M17:P17"/>
    <mergeCell ref="M18:P18"/>
    <mergeCell ref="M19:P19"/>
    <mergeCell ref="M20:P20"/>
    <mergeCell ref="M21:P21"/>
    <mergeCell ref="H40:L40"/>
    <mergeCell ref="H41:L41"/>
    <mergeCell ref="H42:L42"/>
    <mergeCell ref="H36:L36"/>
    <mergeCell ref="H37:L37"/>
    <mergeCell ref="H38:L38"/>
    <mergeCell ref="H39:L39"/>
    <mergeCell ref="H19:L19"/>
    <mergeCell ref="H20:L20"/>
    <mergeCell ref="H21:L21"/>
    <mergeCell ref="H34:L34"/>
    <mergeCell ref="H35:L35"/>
    <mergeCell ref="H28:L28"/>
    <mergeCell ref="H29:L29"/>
    <mergeCell ref="H30:L30"/>
    <mergeCell ref="H31:L31"/>
    <mergeCell ref="H32:L32"/>
    <mergeCell ref="H33:L33"/>
    <mergeCell ref="H22:L22"/>
    <mergeCell ref="H23:L23"/>
    <mergeCell ref="H24:L24"/>
    <mergeCell ref="H25:L25"/>
    <mergeCell ref="H26:L26"/>
    <mergeCell ref="H27:L27"/>
    <mergeCell ref="H16:L16"/>
    <mergeCell ref="H17:L17"/>
    <mergeCell ref="H18:L18"/>
    <mergeCell ref="M10:P10"/>
    <mergeCell ref="M11:P11"/>
    <mergeCell ref="M12:P12"/>
    <mergeCell ref="M13:P13"/>
    <mergeCell ref="M14:P14"/>
    <mergeCell ref="M15:P15"/>
    <mergeCell ref="H10:L10"/>
    <mergeCell ref="H11:L11"/>
    <mergeCell ref="H12:L12"/>
    <mergeCell ref="H13:L13"/>
    <mergeCell ref="H14:L14"/>
    <mergeCell ref="H15:L15"/>
    <mergeCell ref="H4:L4"/>
    <mergeCell ref="H5:L5"/>
    <mergeCell ref="H6:L6"/>
    <mergeCell ref="H7:L7"/>
    <mergeCell ref="H8:L8"/>
    <mergeCell ref="H9:L9"/>
    <mergeCell ref="B1:X1"/>
    <mergeCell ref="W2:X2"/>
    <mergeCell ref="M2:P2"/>
    <mergeCell ref="Q2:T2"/>
    <mergeCell ref="H2:L2"/>
    <mergeCell ref="B2:G2"/>
    <mergeCell ref="B6:G6"/>
    <mergeCell ref="B5:G5"/>
    <mergeCell ref="B4:G4"/>
    <mergeCell ref="B3:G3"/>
    <mergeCell ref="H3:L3"/>
    <mergeCell ref="M3:P3"/>
    <mergeCell ref="M4:P4"/>
    <mergeCell ref="M5:P5"/>
    <mergeCell ref="M6:P6"/>
    <mergeCell ref="M7:P7"/>
    <mergeCell ref="M8:P8"/>
    <mergeCell ref="M9:P9"/>
    <mergeCell ref="B42:G42"/>
    <mergeCell ref="B41:G41"/>
    <mergeCell ref="B40:G40"/>
    <mergeCell ref="B39:G39"/>
    <mergeCell ref="B38:G38"/>
    <mergeCell ref="B37:G37"/>
    <mergeCell ref="B36:G36"/>
    <mergeCell ref="B35:G35"/>
    <mergeCell ref="B34:G34"/>
    <mergeCell ref="B33:G33"/>
    <mergeCell ref="B32:G32"/>
    <mergeCell ref="B31:G31"/>
    <mergeCell ref="B30:G30"/>
    <mergeCell ref="B29:G29"/>
    <mergeCell ref="B28:G28"/>
    <mergeCell ref="B27:G27"/>
    <mergeCell ref="B26:G26"/>
    <mergeCell ref="B25:G25"/>
    <mergeCell ref="B24:G24"/>
    <mergeCell ref="B23:G23"/>
    <mergeCell ref="B22:G22"/>
    <mergeCell ref="B21:G21"/>
    <mergeCell ref="B20:G20"/>
    <mergeCell ref="B19:G19"/>
    <mergeCell ref="B18:G18"/>
    <mergeCell ref="B17:G17"/>
    <mergeCell ref="B16:G16"/>
    <mergeCell ref="B15:G15"/>
    <mergeCell ref="B14:G14"/>
    <mergeCell ref="B13:G13"/>
    <mergeCell ref="B12:G12"/>
    <mergeCell ref="B11:G11"/>
    <mergeCell ref="B10:G10"/>
    <mergeCell ref="B9:G9"/>
    <mergeCell ref="B8:G8"/>
    <mergeCell ref="B7:G7"/>
  </mergeCells>
  <phoneticPr fontId="78"/>
  <pageMargins left="0.98425196850393704" right="0.78740157480314965" top="1.1811023622047245" bottom="0.78740157480314965" header="0.70866141732283472" footer="0.51181102362204722"/>
  <pageSetup paperSize="9" orientation="portrait" r:id="rId1"/>
  <headerFooter>
    <oddHeader>&amp;L&amp;"-,太字"&amp;16施設調書３</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00"/>
  </sheetPr>
  <dimension ref="A1:AN25"/>
  <sheetViews>
    <sheetView zoomScaleNormal="100" workbookViewId="0">
      <selection activeCell="X35" sqref="X35"/>
    </sheetView>
  </sheetViews>
  <sheetFormatPr defaultColWidth="5.625" defaultRowHeight="13.5" x14ac:dyDescent="0.15"/>
  <cols>
    <col min="1" max="39" width="5.625" style="22"/>
    <col min="40" max="40" width="5.625" style="21"/>
    <col min="41" max="16384" width="5.625" style="22"/>
  </cols>
  <sheetData>
    <row r="1" spans="1:40" ht="20.100000000000001" customHeight="1" x14ac:dyDescent="0.15">
      <c r="A1" s="815" t="s">
        <v>77</v>
      </c>
      <c r="B1" s="793" t="s">
        <v>132</v>
      </c>
      <c r="C1" s="793"/>
      <c r="D1" s="793"/>
      <c r="E1" s="793"/>
      <c r="F1" s="793" t="s">
        <v>538</v>
      </c>
      <c r="G1" s="793"/>
      <c r="H1" s="793"/>
      <c r="I1" s="793" t="s">
        <v>378</v>
      </c>
      <c r="J1" s="793"/>
      <c r="K1" s="793"/>
      <c r="L1" s="793" t="s">
        <v>374</v>
      </c>
      <c r="M1" s="793"/>
      <c r="N1" s="793"/>
      <c r="O1" s="818" t="s">
        <v>377</v>
      </c>
      <c r="P1" s="819"/>
      <c r="Q1" s="820"/>
      <c r="R1" s="821" t="s">
        <v>376</v>
      </c>
      <c r="S1" s="822"/>
      <c r="T1" s="822"/>
      <c r="U1" s="823"/>
      <c r="V1" s="821" t="s">
        <v>375</v>
      </c>
      <c r="W1" s="822"/>
      <c r="X1" s="822"/>
      <c r="Y1" s="824"/>
      <c r="AN1" s="22"/>
    </row>
    <row r="2" spans="1:40" ht="20.100000000000001" customHeight="1" x14ac:dyDescent="0.15">
      <c r="A2" s="816"/>
      <c r="B2" s="801" t="str">
        <f>IF(入力公園!A30="","",入力公園!A30)</f>
        <v/>
      </c>
      <c r="C2" s="801"/>
      <c r="D2" s="801"/>
      <c r="E2" s="801"/>
      <c r="F2" s="802" t="str">
        <f>IF(入力公園!D30="","",入力公園!D30)</f>
        <v/>
      </c>
      <c r="G2" s="802"/>
      <c r="H2" s="802"/>
      <c r="I2" s="803" t="str">
        <f>IF(入力公園!F30="","",入力公園!F30)</f>
        <v/>
      </c>
      <c r="J2" s="803"/>
      <c r="K2" s="803"/>
      <c r="L2" s="804" t="str">
        <f>IF(入力公園!H30="","",入力公園!H30)</f>
        <v/>
      </c>
      <c r="M2" s="804"/>
      <c r="N2" s="804"/>
      <c r="O2" s="787" t="str">
        <f>IF(入力公園!J30="","",入力公園!J30)</f>
        <v/>
      </c>
      <c r="P2" s="788"/>
      <c r="Q2" s="789"/>
      <c r="R2" s="827" t="str">
        <f>IF(入力公園!L30="","",入力公園!L30)</f>
        <v/>
      </c>
      <c r="S2" s="828"/>
      <c r="T2" s="828"/>
      <c r="U2" s="829"/>
      <c r="V2" s="787" t="str">
        <f>IF(入力公園!P30="","",入力公園!P30)</f>
        <v/>
      </c>
      <c r="W2" s="788"/>
      <c r="X2" s="788"/>
      <c r="Y2" s="825"/>
      <c r="AN2" s="22"/>
    </row>
    <row r="3" spans="1:40" ht="20.100000000000001" customHeight="1" thickBot="1" x14ac:dyDescent="0.2">
      <c r="A3" s="817"/>
      <c r="B3" s="797" t="str">
        <f>IF(入力公園!A31="","",入力公園!A31)</f>
        <v/>
      </c>
      <c r="C3" s="797"/>
      <c r="D3" s="797"/>
      <c r="E3" s="797"/>
      <c r="F3" s="798" t="str">
        <f>IF(入力公園!D31="","",入力公園!D31)</f>
        <v/>
      </c>
      <c r="G3" s="798"/>
      <c r="H3" s="798"/>
      <c r="I3" s="799" t="str">
        <f>IF(入力公園!F31="","",入力公園!F31)</f>
        <v/>
      </c>
      <c r="J3" s="799"/>
      <c r="K3" s="799"/>
      <c r="L3" s="800" t="str">
        <f>IF(入力公園!H31="","",入力公園!H31)</f>
        <v/>
      </c>
      <c r="M3" s="800"/>
      <c r="N3" s="800"/>
      <c r="O3" s="790" t="str">
        <f>IF(入力公園!J31="","",入力公園!J31)</f>
        <v/>
      </c>
      <c r="P3" s="791"/>
      <c r="Q3" s="792"/>
      <c r="R3" s="830" t="str">
        <f>IF(入力公園!L31="","",入力公園!L31)</f>
        <v/>
      </c>
      <c r="S3" s="831"/>
      <c r="T3" s="831"/>
      <c r="U3" s="832"/>
      <c r="V3" s="790" t="str">
        <f>IF(入力公園!P31="","",入力公園!P31)</f>
        <v/>
      </c>
      <c r="W3" s="791"/>
      <c r="X3" s="791"/>
      <c r="Y3" s="826"/>
      <c r="AN3" s="22"/>
    </row>
    <row r="4" spans="1:40" ht="20.100000000000001" customHeight="1" x14ac:dyDescent="0.15">
      <c r="A4" s="174" t="s">
        <v>540</v>
      </c>
      <c r="B4" s="794" t="s">
        <v>572</v>
      </c>
      <c r="C4" s="795"/>
      <c r="D4" s="796"/>
      <c r="E4" s="794" t="s">
        <v>510</v>
      </c>
      <c r="F4" s="795"/>
      <c r="G4" s="796"/>
      <c r="H4" s="794" t="s">
        <v>80</v>
      </c>
      <c r="I4" s="795"/>
      <c r="J4" s="796"/>
      <c r="K4" s="210" t="s">
        <v>78</v>
      </c>
      <c r="L4" s="192" t="s">
        <v>62</v>
      </c>
      <c r="M4" s="794" t="s">
        <v>30</v>
      </c>
      <c r="N4" s="795"/>
      <c r="O4" s="796"/>
      <c r="P4" s="794" t="s">
        <v>379</v>
      </c>
      <c r="Q4" s="795"/>
      <c r="R4" s="796"/>
      <c r="S4" s="794" t="s">
        <v>81</v>
      </c>
      <c r="T4" s="795"/>
      <c r="U4" s="795"/>
      <c r="V4" s="796"/>
      <c r="W4" s="794" t="s">
        <v>542</v>
      </c>
      <c r="X4" s="795"/>
      <c r="Y4" s="833"/>
      <c r="AN4" s="22"/>
    </row>
    <row r="5" spans="1:40" ht="20.100000000000001" customHeight="1" x14ac:dyDescent="0.15">
      <c r="A5" s="175" t="str">
        <f>IF(入力公園!Z56="","",入力公園!Z56)</f>
        <v/>
      </c>
      <c r="B5" s="787" t="str">
        <f>IF(入力公園!Z56="","",入力公園!Z56)</f>
        <v/>
      </c>
      <c r="C5" s="788"/>
      <c r="D5" s="789"/>
      <c r="E5" s="787" t="str">
        <f>IF(入力公園!E56="","",入力公園!E56)</f>
        <v/>
      </c>
      <c r="F5" s="788"/>
      <c r="G5" s="789"/>
      <c r="H5" s="787" t="str">
        <f>IF(入力公園!G56="","",入力公園!G56)</f>
        <v/>
      </c>
      <c r="I5" s="788"/>
      <c r="J5" s="789"/>
      <c r="K5" s="251" t="str">
        <f>IF(入力公園!I56="","",入力公園!I56)</f>
        <v/>
      </c>
      <c r="L5" s="208" t="str">
        <f>IF(入力公園!J56="","",入力公園!J56)</f>
        <v/>
      </c>
      <c r="M5" s="787" t="str">
        <f>IF(入力公園!K56="","",入力公園!K56)</f>
        <v/>
      </c>
      <c r="N5" s="788"/>
      <c r="O5" s="789"/>
      <c r="P5" s="787" t="str">
        <f>IF(入力公園!M56="","",入力公園!M56)</f>
        <v/>
      </c>
      <c r="Q5" s="788"/>
      <c r="R5" s="789"/>
      <c r="S5" s="785" t="str">
        <f>IF(入力公園!O56="","",入力公園!O56)</f>
        <v/>
      </c>
      <c r="T5" s="786"/>
      <c r="U5" s="785" t="str">
        <f>IF(入力公園!Q56="","",入力公園!Q56)</f>
        <v/>
      </c>
      <c r="V5" s="786"/>
      <c r="W5" s="787" t="str">
        <f>IF(入力公園!S56="","",入力公園!S56)</f>
        <v/>
      </c>
      <c r="X5" s="788"/>
      <c r="Y5" s="825"/>
      <c r="AN5" s="22"/>
    </row>
    <row r="6" spans="1:40" ht="20.100000000000001" customHeight="1" x14ac:dyDescent="0.15">
      <c r="A6" s="175" t="str">
        <f>IF(入力公園!Z57="","",入力公園!Z57)</f>
        <v/>
      </c>
      <c r="B6" s="787" t="str">
        <f>IF(入力公園!Z57="","",入力公園!Z57)</f>
        <v/>
      </c>
      <c r="C6" s="788"/>
      <c r="D6" s="789"/>
      <c r="E6" s="787" t="str">
        <f>IF(入力公園!E57="","",入力公園!E57)</f>
        <v/>
      </c>
      <c r="F6" s="788"/>
      <c r="G6" s="789"/>
      <c r="H6" s="787" t="str">
        <f>IF(入力公園!G57="","",入力公園!G57)</f>
        <v/>
      </c>
      <c r="I6" s="788"/>
      <c r="J6" s="789"/>
      <c r="K6" s="251" t="str">
        <f>IF(入力公園!I57="","",入力公園!I57)</f>
        <v/>
      </c>
      <c r="L6" s="208" t="str">
        <f>IF(入力公園!J57="","",入力公園!J57)</f>
        <v/>
      </c>
      <c r="M6" s="787" t="str">
        <f>IF(入力公園!K57="","",入力公園!K57)</f>
        <v/>
      </c>
      <c r="N6" s="788"/>
      <c r="O6" s="789"/>
      <c r="P6" s="787" t="str">
        <f>IF(入力公園!M57="","",入力公園!M57)</f>
        <v/>
      </c>
      <c r="Q6" s="788"/>
      <c r="R6" s="789"/>
      <c r="S6" s="785" t="str">
        <f>IF(入力公園!O57="","",入力公園!O57)</f>
        <v/>
      </c>
      <c r="T6" s="786"/>
      <c r="U6" s="785" t="str">
        <f>IF(入力公園!Q57="","",入力公園!Q57)</f>
        <v/>
      </c>
      <c r="V6" s="786"/>
      <c r="W6" s="787" t="str">
        <f>IF(入力公園!S57="","",入力公園!S57)</f>
        <v/>
      </c>
      <c r="X6" s="788"/>
      <c r="Y6" s="825"/>
      <c r="AN6" s="22"/>
    </row>
    <row r="7" spans="1:40" ht="20.100000000000001" customHeight="1" x14ac:dyDescent="0.15">
      <c r="A7" s="175" t="str">
        <f>IF(入力公園!Z58="","",入力公園!Z58)</f>
        <v/>
      </c>
      <c r="B7" s="787" t="str">
        <f>IF(入力公園!Z58="","",入力公園!Z58)</f>
        <v/>
      </c>
      <c r="C7" s="788"/>
      <c r="D7" s="789"/>
      <c r="E7" s="787" t="str">
        <f>IF(入力公園!E58="","",入力公園!E58)</f>
        <v/>
      </c>
      <c r="F7" s="788"/>
      <c r="G7" s="789"/>
      <c r="H7" s="787" t="str">
        <f>IF(入力公園!G58="","",入力公園!G58)</f>
        <v/>
      </c>
      <c r="I7" s="788"/>
      <c r="J7" s="789"/>
      <c r="K7" s="251" t="str">
        <f>IF(入力公園!I58="","",入力公園!I58)</f>
        <v/>
      </c>
      <c r="L7" s="208" t="str">
        <f>IF(入力公園!J58="","",入力公園!J58)</f>
        <v/>
      </c>
      <c r="M7" s="787" t="str">
        <f>IF(入力公園!K58="","",入力公園!K58)</f>
        <v/>
      </c>
      <c r="N7" s="788"/>
      <c r="O7" s="789"/>
      <c r="P7" s="787" t="str">
        <f>IF(入力公園!M58="","",入力公園!M58)</f>
        <v/>
      </c>
      <c r="Q7" s="788"/>
      <c r="R7" s="789"/>
      <c r="S7" s="785" t="str">
        <f>IF(入力公園!O58="","",入力公園!O58)</f>
        <v/>
      </c>
      <c r="T7" s="786"/>
      <c r="U7" s="785" t="str">
        <f>IF(入力公園!Q58="","",入力公園!Q58)</f>
        <v/>
      </c>
      <c r="V7" s="786"/>
      <c r="W7" s="787" t="str">
        <f>IF(入力公園!S58="","",入力公園!S58)</f>
        <v/>
      </c>
      <c r="X7" s="788"/>
      <c r="Y7" s="825"/>
      <c r="AN7" s="22"/>
    </row>
    <row r="8" spans="1:40" ht="20.100000000000001" customHeight="1" x14ac:dyDescent="0.15">
      <c r="A8" s="175" t="str">
        <f>IF(入力公園!Z59="","",入力公園!Z59)</f>
        <v/>
      </c>
      <c r="B8" s="787" t="str">
        <f>IF(入力公園!Z59="","",入力公園!Z59)</f>
        <v/>
      </c>
      <c r="C8" s="788"/>
      <c r="D8" s="789"/>
      <c r="E8" s="787" t="str">
        <f>IF(入力公園!E59="","",入力公園!E59)</f>
        <v/>
      </c>
      <c r="F8" s="788"/>
      <c r="G8" s="789"/>
      <c r="H8" s="787" t="str">
        <f>IF(入力公園!G59="","",入力公園!G59)</f>
        <v/>
      </c>
      <c r="I8" s="788"/>
      <c r="J8" s="789"/>
      <c r="K8" s="251" t="str">
        <f>IF(入力公園!I59="","",入力公園!I59)</f>
        <v/>
      </c>
      <c r="L8" s="208" t="str">
        <f>IF(入力公園!J59="","",入力公園!J59)</f>
        <v/>
      </c>
      <c r="M8" s="787" t="str">
        <f>IF(入力公園!K59="","",入力公園!K59)</f>
        <v/>
      </c>
      <c r="N8" s="788"/>
      <c r="O8" s="789"/>
      <c r="P8" s="787" t="str">
        <f>IF(入力公園!M59="","",入力公園!M59)</f>
        <v/>
      </c>
      <c r="Q8" s="788"/>
      <c r="R8" s="789"/>
      <c r="S8" s="785" t="str">
        <f>IF(入力公園!O59="","",入力公園!O59)</f>
        <v/>
      </c>
      <c r="T8" s="786"/>
      <c r="U8" s="785" t="str">
        <f>IF(入力公園!Q59="","",入力公園!Q59)</f>
        <v/>
      </c>
      <c r="V8" s="786"/>
      <c r="W8" s="787" t="str">
        <f>IF(入力公園!S59="","",入力公園!S59)</f>
        <v/>
      </c>
      <c r="X8" s="788"/>
      <c r="Y8" s="825"/>
      <c r="AN8" s="22"/>
    </row>
    <row r="9" spans="1:40" ht="20.100000000000001" customHeight="1" x14ac:dyDescent="0.15">
      <c r="A9" s="175" t="str">
        <f>IF(入力公園!Z60="","",入力公園!Z60)</f>
        <v/>
      </c>
      <c r="B9" s="787" t="str">
        <f>IF(入力公園!Z60="","",入力公園!Z60)</f>
        <v/>
      </c>
      <c r="C9" s="788"/>
      <c r="D9" s="789"/>
      <c r="E9" s="787" t="str">
        <f>IF(入力公園!E60="","",入力公園!E60)</f>
        <v/>
      </c>
      <c r="F9" s="788"/>
      <c r="G9" s="789"/>
      <c r="H9" s="787" t="str">
        <f>IF(入力公園!G60="","",入力公園!G60)</f>
        <v/>
      </c>
      <c r="I9" s="788"/>
      <c r="J9" s="789"/>
      <c r="K9" s="251" t="str">
        <f>IF(入力公園!I60="","",入力公園!I60)</f>
        <v/>
      </c>
      <c r="L9" s="208" t="str">
        <f>IF(入力公園!J60="","",入力公園!J60)</f>
        <v/>
      </c>
      <c r="M9" s="787" t="str">
        <f>IF(入力公園!K60="","",入力公園!K60)</f>
        <v/>
      </c>
      <c r="N9" s="788"/>
      <c r="O9" s="789"/>
      <c r="P9" s="787" t="str">
        <f>IF(入力公園!M60="","",入力公園!M60)</f>
        <v/>
      </c>
      <c r="Q9" s="788"/>
      <c r="R9" s="789"/>
      <c r="S9" s="785" t="str">
        <f>IF(入力公園!O60="","",入力公園!O60)</f>
        <v/>
      </c>
      <c r="T9" s="786"/>
      <c r="U9" s="785" t="str">
        <f>IF(入力公園!Q60="","",入力公園!Q60)</f>
        <v/>
      </c>
      <c r="V9" s="786"/>
      <c r="W9" s="787" t="str">
        <f>IF(入力公園!S60="","",入力公園!S60)</f>
        <v/>
      </c>
      <c r="X9" s="788"/>
      <c r="Y9" s="825"/>
      <c r="AN9" s="22"/>
    </row>
    <row r="10" spans="1:40" ht="20.100000000000001" customHeight="1" x14ac:dyDescent="0.15">
      <c r="A10" s="175" t="str">
        <f>IF(入力公園!Z61="","",入力公園!Z61)</f>
        <v/>
      </c>
      <c r="B10" s="787" t="str">
        <f>IF(入力公園!Z61="","",入力公園!Z61)</f>
        <v/>
      </c>
      <c r="C10" s="788"/>
      <c r="D10" s="789"/>
      <c r="E10" s="787" t="str">
        <f>IF(入力公園!E61="","",入力公園!E61)</f>
        <v/>
      </c>
      <c r="F10" s="788"/>
      <c r="G10" s="789"/>
      <c r="H10" s="787" t="str">
        <f>IF(入力公園!G61="","",入力公園!G61)</f>
        <v/>
      </c>
      <c r="I10" s="788"/>
      <c r="J10" s="789"/>
      <c r="K10" s="251" t="str">
        <f>IF(入力公園!I61="","",入力公園!I61)</f>
        <v/>
      </c>
      <c r="L10" s="208" t="str">
        <f>IF(入力公園!J61="","",入力公園!J61)</f>
        <v/>
      </c>
      <c r="M10" s="787" t="str">
        <f>IF(入力公園!K61="","",入力公園!K61)</f>
        <v/>
      </c>
      <c r="N10" s="788"/>
      <c r="O10" s="789"/>
      <c r="P10" s="787" t="str">
        <f>IF(入力公園!M61="","",入力公園!M61)</f>
        <v/>
      </c>
      <c r="Q10" s="788"/>
      <c r="R10" s="789"/>
      <c r="S10" s="785" t="str">
        <f>IF(入力公園!O61="","",入力公園!O61)</f>
        <v/>
      </c>
      <c r="T10" s="786"/>
      <c r="U10" s="785" t="str">
        <f>IF(入力公園!Q61="","",入力公園!Q61)</f>
        <v/>
      </c>
      <c r="V10" s="786"/>
      <c r="W10" s="787" t="str">
        <f>IF(入力公園!S61="","",入力公園!S61)</f>
        <v/>
      </c>
      <c r="X10" s="788"/>
      <c r="Y10" s="825"/>
      <c r="AN10" s="22"/>
    </row>
    <row r="11" spans="1:40" ht="20.100000000000001" customHeight="1" x14ac:dyDescent="0.15">
      <c r="A11" s="175" t="str">
        <f>IF(入力公園!Z62="","",入力公園!Z62)</f>
        <v/>
      </c>
      <c r="B11" s="787" t="str">
        <f>IF(入力公園!Z62="","",入力公園!Z62)</f>
        <v/>
      </c>
      <c r="C11" s="788"/>
      <c r="D11" s="789"/>
      <c r="E11" s="787" t="str">
        <f>IF(入力公園!E62="","",入力公園!E62)</f>
        <v/>
      </c>
      <c r="F11" s="788"/>
      <c r="G11" s="789"/>
      <c r="H11" s="787" t="str">
        <f>IF(入力公園!G62="","",入力公園!G62)</f>
        <v/>
      </c>
      <c r="I11" s="788"/>
      <c r="J11" s="789"/>
      <c r="K11" s="251" t="str">
        <f>IF(入力公園!I62="","",入力公園!I62)</f>
        <v/>
      </c>
      <c r="L11" s="208" t="str">
        <f>IF(入力公園!J62="","",入力公園!J62)</f>
        <v/>
      </c>
      <c r="M11" s="787" t="str">
        <f>IF(入力公園!K62="","",入力公園!K62)</f>
        <v/>
      </c>
      <c r="N11" s="788"/>
      <c r="O11" s="789"/>
      <c r="P11" s="787" t="str">
        <f>IF(入力公園!M62="","",入力公園!M62)</f>
        <v/>
      </c>
      <c r="Q11" s="788"/>
      <c r="R11" s="789"/>
      <c r="S11" s="785" t="str">
        <f>IF(入力公園!O62="","",入力公園!O62)</f>
        <v/>
      </c>
      <c r="T11" s="786"/>
      <c r="U11" s="785" t="str">
        <f>IF(入力公園!Q62="","",入力公園!Q62)</f>
        <v/>
      </c>
      <c r="V11" s="786"/>
      <c r="W11" s="787" t="str">
        <f>IF(入力公園!S62="","",入力公園!S62)</f>
        <v/>
      </c>
      <c r="X11" s="788"/>
      <c r="Y11" s="825"/>
      <c r="AN11" s="22"/>
    </row>
    <row r="12" spans="1:40" ht="20.100000000000001" customHeight="1" x14ac:dyDescent="0.15">
      <c r="A12" s="175" t="str">
        <f>IF(入力公園!Z63="","",入力公園!Z63)</f>
        <v/>
      </c>
      <c r="B12" s="787" t="str">
        <f>IF(入力公園!Z63="","",入力公園!Z63)</f>
        <v/>
      </c>
      <c r="C12" s="788"/>
      <c r="D12" s="789"/>
      <c r="E12" s="787" t="str">
        <f>IF(入力公園!E63="","",入力公園!E63)</f>
        <v/>
      </c>
      <c r="F12" s="788"/>
      <c r="G12" s="789"/>
      <c r="H12" s="787" t="str">
        <f>IF(入力公園!G63="","",入力公園!G63)</f>
        <v/>
      </c>
      <c r="I12" s="788"/>
      <c r="J12" s="789"/>
      <c r="K12" s="251" t="str">
        <f>IF(入力公園!I63="","",入力公園!I63)</f>
        <v/>
      </c>
      <c r="L12" s="208" t="str">
        <f>IF(入力公園!J63="","",入力公園!J63)</f>
        <v/>
      </c>
      <c r="M12" s="787" t="str">
        <f>IF(入力公園!K63="","",入力公園!K63)</f>
        <v/>
      </c>
      <c r="N12" s="788"/>
      <c r="O12" s="789"/>
      <c r="P12" s="787" t="str">
        <f>IF(入力公園!M63="","",入力公園!M63)</f>
        <v/>
      </c>
      <c r="Q12" s="788"/>
      <c r="R12" s="789"/>
      <c r="S12" s="785" t="str">
        <f>IF(入力公園!O63="","",入力公園!O63)</f>
        <v/>
      </c>
      <c r="T12" s="786"/>
      <c r="U12" s="785" t="str">
        <f>IF(入力公園!Q63="","",入力公園!Q63)</f>
        <v/>
      </c>
      <c r="V12" s="786"/>
      <c r="W12" s="787" t="str">
        <f>IF(入力公園!S63="","",入力公園!S63)</f>
        <v/>
      </c>
      <c r="X12" s="788"/>
      <c r="Y12" s="825"/>
      <c r="AN12" s="22"/>
    </row>
    <row r="13" spans="1:40" ht="20.100000000000001" customHeight="1" x14ac:dyDescent="0.15">
      <c r="A13" s="175" t="str">
        <f>IF(入力公園!Z64="","",入力公園!Z64)</f>
        <v/>
      </c>
      <c r="B13" s="787" t="str">
        <f>IF(入力公園!Z64="","",入力公園!Z64)</f>
        <v/>
      </c>
      <c r="C13" s="788"/>
      <c r="D13" s="789"/>
      <c r="E13" s="787" t="str">
        <f>IF(入力公園!E64="","",入力公園!E64)</f>
        <v/>
      </c>
      <c r="F13" s="788"/>
      <c r="G13" s="789"/>
      <c r="H13" s="787" t="str">
        <f>IF(入力公園!G64="","",入力公園!G64)</f>
        <v/>
      </c>
      <c r="I13" s="788"/>
      <c r="J13" s="789"/>
      <c r="K13" s="251" t="str">
        <f>IF(入力公園!I64="","",入力公園!I64)</f>
        <v/>
      </c>
      <c r="L13" s="208" t="str">
        <f>IF(入力公園!J64="","",入力公園!J64)</f>
        <v/>
      </c>
      <c r="M13" s="787" t="str">
        <f>IF(入力公園!K64="","",入力公園!K64)</f>
        <v/>
      </c>
      <c r="N13" s="788"/>
      <c r="O13" s="789"/>
      <c r="P13" s="787" t="str">
        <f>IF(入力公園!M64="","",入力公園!M64)</f>
        <v/>
      </c>
      <c r="Q13" s="788"/>
      <c r="R13" s="789"/>
      <c r="S13" s="785" t="str">
        <f>IF(入力公園!O64="","",入力公園!O64)</f>
        <v/>
      </c>
      <c r="T13" s="786"/>
      <c r="U13" s="785" t="str">
        <f>IF(入力公園!Q64="","",入力公園!Q64)</f>
        <v/>
      </c>
      <c r="V13" s="786"/>
      <c r="W13" s="787" t="str">
        <f>IF(入力公園!S64="","",入力公園!S64)</f>
        <v/>
      </c>
      <c r="X13" s="788"/>
      <c r="Y13" s="825"/>
      <c r="AN13" s="22"/>
    </row>
    <row r="14" spans="1:40" ht="20.100000000000001" customHeight="1" x14ac:dyDescent="0.15">
      <c r="A14" s="175" t="str">
        <f>IF(入力公園!Z65="","",入力公園!Z65)</f>
        <v/>
      </c>
      <c r="B14" s="787" t="str">
        <f>IF(入力公園!Z65="","",入力公園!Z65)</f>
        <v/>
      </c>
      <c r="C14" s="788"/>
      <c r="D14" s="789"/>
      <c r="E14" s="787" t="str">
        <f>IF(入力公園!E65="","",入力公園!E65)</f>
        <v/>
      </c>
      <c r="F14" s="788"/>
      <c r="G14" s="789"/>
      <c r="H14" s="787" t="str">
        <f>IF(入力公園!G65="","",入力公園!G65)</f>
        <v/>
      </c>
      <c r="I14" s="788"/>
      <c r="J14" s="789"/>
      <c r="K14" s="251" t="str">
        <f>IF(入力公園!I65="","",入力公園!I65)</f>
        <v/>
      </c>
      <c r="L14" s="208" t="str">
        <f>IF(入力公園!J65="","",入力公園!J65)</f>
        <v/>
      </c>
      <c r="M14" s="787" t="str">
        <f>IF(入力公園!K65="","",入力公園!K65)</f>
        <v/>
      </c>
      <c r="N14" s="788"/>
      <c r="O14" s="789"/>
      <c r="P14" s="787" t="str">
        <f>IF(入力公園!M65="","",入力公園!M65)</f>
        <v/>
      </c>
      <c r="Q14" s="788"/>
      <c r="R14" s="789"/>
      <c r="S14" s="785" t="str">
        <f>IF(入力公園!O65="","",入力公園!O65)</f>
        <v/>
      </c>
      <c r="T14" s="786"/>
      <c r="U14" s="785" t="str">
        <f>IF(入力公園!Q65="","",入力公園!Q65)</f>
        <v/>
      </c>
      <c r="V14" s="786"/>
      <c r="W14" s="787" t="str">
        <f>IF(入力公園!S65="","",入力公園!S65)</f>
        <v/>
      </c>
      <c r="X14" s="788"/>
      <c r="Y14" s="825"/>
      <c r="AN14" s="22"/>
    </row>
    <row r="15" spans="1:40" ht="20.100000000000001" customHeight="1" x14ac:dyDescent="0.15">
      <c r="A15" s="175" t="str">
        <f>IF(入力公園!Z66="","",入力公園!Z66)</f>
        <v/>
      </c>
      <c r="B15" s="787" t="str">
        <f>IF(入力公園!Z66="","",入力公園!Z66)</f>
        <v/>
      </c>
      <c r="C15" s="788"/>
      <c r="D15" s="789"/>
      <c r="E15" s="787" t="str">
        <f>IF(入力公園!E66="","",入力公園!E66)</f>
        <v/>
      </c>
      <c r="F15" s="788"/>
      <c r="G15" s="789"/>
      <c r="H15" s="787" t="str">
        <f>IF(入力公園!G66="","",入力公園!G66)</f>
        <v/>
      </c>
      <c r="I15" s="788"/>
      <c r="J15" s="789"/>
      <c r="K15" s="251" t="str">
        <f>IF(入力公園!I66="","",入力公園!I66)</f>
        <v/>
      </c>
      <c r="L15" s="208" t="str">
        <f>IF(入力公園!J66="","",入力公園!J66)</f>
        <v/>
      </c>
      <c r="M15" s="787" t="str">
        <f>IF(入力公園!K66="","",入力公園!K66)</f>
        <v/>
      </c>
      <c r="N15" s="788"/>
      <c r="O15" s="789"/>
      <c r="P15" s="787" t="str">
        <f>IF(入力公園!M66="","",入力公園!M66)</f>
        <v/>
      </c>
      <c r="Q15" s="788"/>
      <c r="R15" s="789"/>
      <c r="S15" s="785" t="str">
        <f>IF(入力公園!O66="","",入力公園!O66)</f>
        <v/>
      </c>
      <c r="T15" s="786"/>
      <c r="U15" s="785" t="str">
        <f>IF(入力公園!Q66="","",入力公園!Q66)</f>
        <v/>
      </c>
      <c r="V15" s="786"/>
      <c r="W15" s="787" t="str">
        <f>IF(入力公園!S66="","",入力公園!S66)</f>
        <v/>
      </c>
      <c r="X15" s="788"/>
      <c r="Y15" s="825"/>
      <c r="AN15" s="22"/>
    </row>
    <row r="16" spans="1:40" ht="20.100000000000001" customHeight="1" thickBot="1" x14ac:dyDescent="0.2">
      <c r="A16" s="176" t="str">
        <f>IF(入力公園!Z67="","",入力公園!Z67)</f>
        <v/>
      </c>
      <c r="B16" s="790" t="str">
        <f>IF(入力公園!Z67="","",入力公園!Z67)</f>
        <v/>
      </c>
      <c r="C16" s="791"/>
      <c r="D16" s="792"/>
      <c r="E16" s="790" t="str">
        <f>IF(入力公園!E67="","",入力公園!E67)</f>
        <v/>
      </c>
      <c r="F16" s="791"/>
      <c r="G16" s="792"/>
      <c r="H16" s="790" t="str">
        <f>IF(入力公園!G67="","",入力公園!G67)</f>
        <v/>
      </c>
      <c r="I16" s="791"/>
      <c r="J16" s="792"/>
      <c r="K16" s="252" t="str">
        <f>IF(入力公園!I67="","",入力公園!I67)</f>
        <v/>
      </c>
      <c r="L16" s="209" t="str">
        <f>IF(入力公園!J67="","",入力公園!J67)</f>
        <v/>
      </c>
      <c r="M16" s="790" t="str">
        <f>IF(入力公園!K67="","",入力公園!K67)</f>
        <v/>
      </c>
      <c r="N16" s="791"/>
      <c r="O16" s="792"/>
      <c r="P16" s="790" t="str">
        <f>IF(入力公園!M67="","",入力公園!M67)</f>
        <v/>
      </c>
      <c r="Q16" s="791"/>
      <c r="R16" s="792"/>
      <c r="S16" s="834" t="str">
        <f>IF(入力公園!O67="","",入力公園!O67)</f>
        <v/>
      </c>
      <c r="T16" s="835"/>
      <c r="U16" s="834" t="str">
        <f>IF(入力公園!Q67="","",入力公園!Q67)</f>
        <v/>
      </c>
      <c r="V16" s="835"/>
      <c r="W16" s="790" t="str">
        <f>IF(入力公園!S67="","",入力公園!S67)</f>
        <v/>
      </c>
      <c r="X16" s="791"/>
      <c r="Y16" s="826"/>
      <c r="AN16" s="22"/>
    </row>
    <row r="17" spans="1:40" ht="19.5" customHeight="1" x14ac:dyDescent="0.15">
      <c r="A17" s="805" t="s">
        <v>89</v>
      </c>
      <c r="B17" s="808" t="s">
        <v>90</v>
      </c>
      <c r="C17" s="809"/>
      <c r="D17" s="809"/>
      <c r="E17" s="809" t="s">
        <v>91</v>
      </c>
      <c r="F17" s="809"/>
      <c r="G17" s="809"/>
      <c r="H17" s="809"/>
      <c r="I17" s="809" t="s">
        <v>92</v>
      </c>
      <c r="J17" s="809"/>
      <c r="K17" s="809"/>
      <c r="L17" s="810"/>
    </row>
    <row r="18" spans="1:40" s="234" customFormat="1" ht="19.5" customHeight="1" x14ac:dyDescent="0.15">
      <c r="A18" s="805"/>
      <c r="B18" s="781" t="str">
        <f>IF(入力公園!A38="","",入力公園!A38)</f>
        <v/>
      </c>
      <c r="C18" s="782"/>
      <c r="D18" s="782"/>
      <c r="E18" s="783" t="str">
        <f>IF(入力公園!F38="","",入力公園!F38)</f>
        <v/>
      </c>
      <c r="F18" s="782"/>
      <c r="G18" s="782"/>
      <c r="H18" s="782"/>
      <c r="I18" s="782" t="str">
        <f>IF(入力公園!K38="","",入力公園!K38)</f>
        <v/>
      </c>
      <c r="J18" s="782"/>
      <c r="K18" s="782"/>
      <c r="L18" s="784"/>
      <c r="AN18" s="233"/>
    </row>
    <row r="19" spans="1:40" s="234" customFormat="1" ht="19.5" customHeight="1" x14ac:dyDescent="0.15">
      <c r="A19" s="805"/>
      <c r="B19" s="781" t="str">
        <f>IF(入力公園!A39="","",入力公園!A39)</f>
        <v/>
      </c>
      <c r="C19" s="782"/>
      <c r="D19" s="782"/>
      <c r="E19" s="783" t="str">
        <f>IF(入力公園!F39="","",入力公園!F39)</f>
        <v/>
      </c>
      <c r="F19" s="782"/>
      <c r="G19" s="782"/>
      <c r="H19" s="782"/>
      <c r="I19" s="782" t="str">
        <f>IF(入力公園!K39="","",入力公園!K39)</f>
        <v/>
      </c>
      <c r="J19" s="782"/>
      <c r="K19" s="782"/>
      <c r="L19" s="784"/>
      <c r="AN19" s="233"/>
    </row>
    <row r="20" spans="1:40" s="234" customFormat="1" ht="19.5" customHeight="1" x14ac:dyDescent="0.15">
      <c r="A20" s="805"/>
      <c r="B20" s="781" t="str">
        <f>IF(入力公園!A40="","",入力公園!A40)</f>
        <v/>
      </c>
      <c r="C20" s="782"/>
      <c r="D20" s="782"/>
      <c r="E20" s="783" t="str">
        <f>IF(入力公園!F40="","",入力公園!F40)</f>
        <v/>
      </c>
      <c r="F20" s="782"/>
      <c r="G20" s="782"/>
      <c r="H20" s="782"/>
      <c r="I20" s="782" t="str">
        <f>IF(入力公園!K40="","",入力公園!K40)</f>
        <v/>
      </c>
      <c r="J20" s="782"/>
      <c r="K20" s="782"/>
      <c r="L20" s="784"/>
      <c r="AN20" s="233"/>
    </row>
    <row r="21" spans="1:40" ht="19.5" customHeight="1" x14ac:dyDescent="0.15">
      <c r="A21" s="806"/>
      <c r="B21" s="781" t="str">
        <f>IF(入力公園!A41="","",入力公園!A41)</f>
        <v/>
      </c>
      <c r="C21" s="782"/>
      <c r="D21" s="782"/>
      <c r="E21" s="783" t="str">
        <f>IF(入力公園!F41="","",入力公園!F41)</f>
        <v/>
      </c>
      <c r="F21" s="782"/>
      <c r="G21" s="782"/>
      <c r="H21" s="782"/>
      <c r="I21" s="782" t="str">
        <f>IF(入力公園!K41="","",入力公園!K41)</f>
        <v/>
      </c>
      <c r="J21" s="782"/>
      <c r="K21" s="782"/>
      <c r="L21" s="784"/>
      <c r="T21" s="234"/>
    </row>
    <row r="22" spans="1:40" ht="19.5" customHeight="1" x14ac:dyDescent="0.15">
      <c r="A22" s="806"/>
      <c r="B22" s="781" t="str">
        <f>IF(入力公園!A42="","",入力公園!A42)</f>
        <v/>
      </c>
      <c r="C22" s="782"/>
      <c r="D22" s="782"/>
      <c r="E22" s="783" t="str">
        <f>IF(入力公園!F42="","",入力公園!F42)</f>
        <v/>
      </c>
      <c r="F22" s="782"/>
      <c r="G22" s="782"/>
      <c r="H22" s="782"/>
      <c r="I22" s="782" t="str">
        <f>IF(入力公園!K42="","",入力公園!K42)</f>
        <v/>
      </c>
      <c r="J22" s="782"/>
      <c r="K22" s="782"/>
      <c r="L22" s="784"/>
    </row>
    <row r="23" spans="1:40" ht="19.5" customHeight="1" x14ac:dyDescent="0.15">
      <c r="A23" s="806"/>
      <c r="B23" s="781" t="str">
        <f>IF(入力公園!A43="","",入力公園!A43)</f>
        <v/>
      </c>
      <c r="C23" s="782"/>
      <c r="D23" s="782"/>
      <c r="E23" s="783" t="str">
        <f>IF(入力公園!F43="","",入力公園!F43)</f>
        <v/>
      </c>
      <c r="F23" s="782"/>
      <c r="G23" s="782"/>
      <c r="H23" s="782"/>
      <c r="I23" s="782" t="str">
        <f>IF(入力公園!K43="","",入力公園!K43)</f>
        <v/>
      </c>
      <c r="J23" s="782"/>
      <c r="K23" s="782"/>
      <c r="L23" s="784"/>
    </row>
    <row r="24" spans="1:40" ht="19.5" customHeight="1" x14ac:dyDescent="0.15">
      <c r="A24" s="806"/>
      <c r="B24" s="781" t="str">
        <f>IF(入力公園!A44="","",入力公園!A44)</f>
        <v/>
      </c>
      <c r="C24" s="782"/>
      <c r="D24" s="782"/>
      <c r="E24" s="783" t="str">
        <f>IF(入力公園!F44="","",入力公園!F44)</f>
        <v/>
      </c>
      <c r="F24" s="782"/>
      <c r="G24" s="782"/>
      <c r="H24" s="782"/>
      <c r="I24" s="782" t="str">
        <f>IF(入力公園!K44="","",入力公園!K44)</f>
        <v/>
      </c>
      <c r="J24" s="782"/>
      <c r="K24" s="782"/>
      <c r="L24" s="784"/>
    </row>
    <row r="25" spans="1:40" ht="19.5" customHeight="1" thickBot="1" x14ac:dyDescent="0.2">
      <c r="A25" s="807"/>
      <c r="B25" s="811" t="str">
        <f>IF(入力公園!A45="","",入力公園!A45)</f>
        <v/>
      </c>
      <c r="C25" s="812"/>
      <c r="D25" s="812"/>
      <c r="E25" s="813" t="str">
        <f>IF(入力公園!F45="","",入力公園!F45)</f>
        <v/>
      </c>
      <c r="F25" s="812"/>
      <c r="G25" s="812"/>
      <c r="H25" s="812"/>
      <c r="I25" s="812" t="str">
        <f>IF(入力公園!K45="","",入力公園!K45)</f>
        <v/>
      </c>
      <c r="J25" s="812"/>
      <c r="K25" s="812"/>
      <c r="L25" s="814"/>
    </row>
  </sheetData>
  <sheetProtection password="CCD1" sheet="1" objects="1" scenarios="1"/>
  <mergeCells count="153">
    <mergeCell ref="W16:Y16"/>
    <mergeCell ref="M13:O13"/>
    <mergeCell ref="M14:O14"/>
    <mergeCell ref="M15:O15"/>
    <mergeCell ref="M16:O16"/>
    <mergeCell ref="P5:R5"/>
    <mergeCell ref="P10:R10"/>
    <mergeCell ref="P11:R11"/>
    <mergeCell ref="P13:R13"/>
    <mergeCell ref="P16:R16"/>
    <mergeCell ref="S13:T13"/>
    <mergeCell ref="U13:V13"/>
    <mergeCell ref="S14:T14"/>
    <mergeCell ref="U14:V14"/>
    <mergeCell ref="S16:T16"/>
    <mergeCell ref="U16:V16"/>
    <mergeCell ref="S15:T15"/>
    <mergeCell ref="U15:V15"/>
    <mergeCell ref="P12:R12"/>
    <mergeCell ref="S12:T12"/>
    <mergeCell ref="U12:V12"/>
    <mergeCell ref="P14:R14"/>
    <mergeCell ref="W4:Y4"/>
    <mergeCell ref="W5:Y5"/>
    <mergeCell ref="W9:Y9"/>
    <mergeCell ref="W10:Y10"/>
    <mergeCell ref="W11:Y11"/>
    <mergeCell ref="W12:Y12"/>
    <mergeCell ref="W13:Y13"/>
    <mergeCell ref="W14:Y14"/>
    <mergeCell ref="W15:Y15"/>
    <mergeCell ref="W6:Y6"/>
    <mergeCell ref="W7:Y7"/>
    <mergeCell ref="W8:Y8"/>
    <mergeCell ref="S4:V4"/>
    <mergeCell ref="S5:T5"/>
    <mergeCell ref="U5:V5"/>
    <mergeCell ref="S10:T10"/>
    <mergeCell ref="U10:V10"/>
    <mergeCell ref="E5:G5"/>
    <mergeCell ref="E9:G9"/>
    <mergeCell ref="E10:G10"/>
    <mergeCell ref="P4:R4"/>
    <mergeCell ref="H5:J5"/>
    <mergeCell ref="H9:J9"/>
    <mergeCell ref="H10:J10"/>
    <mergeCell ref="H6:J6"/>
    <mergeCell ref="H7:J7"/>
    <mergeCell ref="H8:J8"/>
    <mergeCell ref="E6:G6"/>
    <mergeCell ref="E7:G7"/>
    <mergeCell ref="E8:G8"/>
    <mergeCell ref="S6:T6"/>
    <mergeCell ref="S7:T7"/>
    <mergeCell ref="S8:T8"/>
    <mergeCell ref="P9:R9"/>
    <mergeCell ref="S9:T9"/>
    <mergeCell ref="U9:V9"/>
    <mergeCell ref="A1:A3"/>
    <mergeCell ref="B1:E1"/>
    <mergeCell ref="O1:Q1"/>
    <mergeCell ref="R1:U1"/>
    <mergeCell ref="B24:D24"/>
    <mergeCell ref="E24:H24"/>
    <mergeCell ref="I24:L24"/>
    <mergeCell ref="B23:D23"/>
    <mergeCell ref="E23:H23"/>
    <mergeCell ref="I23:L23"/>
    <mergeCell ref="B22:D22"/>
    <mergeCell ref="E22:H22"/>
    <mergeCell ref="I22:L22"/>
    <mergeCell ref="M12:O12"/>
    <mergeCell ref="S11:T11"/>
    <mergeCell ref="U11:V11"/>
    <mergeCell ref="M11:O11"/>
    <mergeCell ref="O2:Q2"/>
    <mergeCell ref="B4:D4"/>
    <mergeCell ref="V1:Y1"/>
    <mergeCell ref="V2:Y2"/>
    <mergeCell ref="V3:Y3"/>
    <mergeCell ref="R2:U2"/>
    <mergeCell ref="R3:U3"/>
    <mergeCell ref="A17:A25"/>
    <mergeCell ref="B17:D17"/>
    <mergeCell ref="E17:H17"/>
    <mergeCell ref="I17:L17"/>
    <mergeCell ref="B21:D21"/>
    <mergeCell ref="E21:H21"/>
    <mergeCell ref="I21:L21"/>
    <mergeCell ref="M9:O9"/>
    <mergeCell ref="M5:O5"/>
    <mergeCell ref="B25:D25"/>
    <mergeCell ref="E25:H25"/>
    <mergeCell ref="I25:L25"/>
    <mergeCell ref="E13:G13"/>
    <mergeCell ref="E14:G14"/>
    <mergeCell ref="B16:D16"/>
    <mergeCell ref="E15:G15"/>
    <mergeCell ref="E16:G16"/>
    <mergeCell ref="B5:D5"/>
    <mergeCell ref="B9:D9"/>
    <mergeCell ref="B10:D10"/>
    <mergeCell ref="B11:D11"/>
    <mergeCell ref="B12:D12"/>
    <mergeCell ref="B13:D13"/>
    <mergeCell ref="B14:D14"/>
    <mergeCell ref="E11:G11"/>
    <mergeCell ref="E12:G12"/>
    <mergeCell ref="B6:D6"/>
    <mergeCell ref="B7:D7"/>
    <mergeCell ref="B8:D8"/>
    <mergeCell ref="F1:H1"/>
    <mergeCell ref="I1:K1"/>
    <mergeCell ref="L1:N1"/>
    <mergeCell ref="P15:R15"/>
    <mergeCell ref="M10:O10"/>
    <mergeCell ref="O3:Q3"/>
    <mergeCell ref="H4:J4"/>
    <mergeCell ref="E4:G4"/>
    <mergeCell ref="M4:O4"/>
    <mergeCell ref="B3:E3"/>
    <mergeCell ref="F3:H3"/>
    <mergeCell ref="I3:K3"/>
    <mergeCell ref="L3:N3"/>
    <mergeCell ref="B2:E2"/>
    <mergeCell ref="B15:D15"/>
    <mergeCell ref="F2:H2"/>
    <mergeCell ref="I2:K2"/>
    <mergeCell ref="L2:N2"/>
    <mergeCell ref="B19:D19"/>
    <mergeCell ref="E19:H19"/>
    <mergeCell ref="I19:L19"/>
    <mergeCell ref="B20:D20"/>
    <mergeCell ref="E20:H20"/>
    <mergeCell ref="I20:L20"/>
    <mergeCell ref="U6:V6"/>
    <mergeCell ref="U7:V7"/>
    <mergeCell ref="U8:V8"/>
    <mergeCell ref="H11:J11"/>
    <mergeCell ref="H12:J12"/>
    <mergeCell ref="H13:J13"/>
    <mergeCell ref="H14:J14"/>
    <mergeCell ref="H15:J15"/>
    <mergeCell ref="H16:J16"/>
    <mergeCell ref="B18:D18"/>
    <mergeCell ref="E18:H18"/>
    <mergeCell ref="I18:L18"/>
    <mergeCell ref="M6:O6"/>
    <mergeCell ref="M7:O7"/>
    <mergeCell ref="M8:O8"/>
    <mergeCell ref="P6:R6"/>
    <mergeCell ref="P7:R7"/>
    <mergeCell ref="P8:R8"/>
  </mergeCells>
  <phoneticPr fontId="78"/>
  <pageMargins left="0.62992125984251968" right="0.23622047244094491" top="0.74803149606299213" bottom="0.74803149606299213" header="0.31496062992125984" footer="0.31496062992125984"/>
  <pageSetup paperSize="9" orientation="landscape" r:id="rId1"/>
  <headerFooter alignWithMargins="0">
    <oddHeader>&amp;L&amp;"-,太字"&amp;14施設調書４</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pageSetUpPr fitToPage="1"/>
  </sheetPr>
  <dimension ref="A1:AZ89"/>
  <sheetViews>
    <sheetView view="pageBreakPreview" zoomScaleNormal="100" zoomScaleSheetLayoutView="100" workbookViewId="0">
      <selection activeCell="Q51" sqref="Q51:R51"/>
    </sheetView>
  </sheetViews>
  <sheetFormatPr defaultColWidth="5.125" defaultRowHeight="18" customHeight="1" x14ac:dyDescent="0.15"/>
  <cols>
    <col min="1" max="24" width="5.125" style="121"/>
    <col min="25" max="25" width="5.375" style="121" customWidth="1"/>
    <col min="26" max="32" width="5.375" style="121" hidden="1" customWidth="1"/>
    <col min="33" max="33" width="5.375" style="121" customWidth="1"/>
    <col min="34" max="34" width="12.125" style="121" bestFit="1" customWidth="1"/>
    <col min="35" max="16384" width="5.125" style="121"/>
  </cols>
  <sheetData>
    <row r="1" spans="1:52" ht="18" customHeight="1" x14ac:dyDescent="0.15">
      <c r="A1" s="857" t="s">
        <v>295</v>
      </c>
      <c r="B1" s="857"/>
      <c r="C1" s="857"/>
      <c r="D1" s="857" t="s">
        <v>604</v>
      </c>
      <c r="E1" s="857"/>
      <c r="F1" s="857"/>
      <c r="G1" s="857" t="s">
        <v>296</v>
      </c>
      <c r="H1" s="857"/>
      <c r="I1" s="857"/>
      <c r="J1" s="857" t="s">
        <v>789</v>
      </c>
      <c r="K1" s="857"/>
      <c r="L1" s="857"/>
      <c r="M1" s="857" t="s">
        <v>344</v>
      </c>
      <c r="N1" s="857"/>
      <c r="O1" s="857"/>
      <c r="P1" s="124"/>
      <c r="Q1" s="125" t="s">
        <v>362</v>
      </c>
      <c r="R1" s="126"/>
      <c r="S1" s="126"/>
      <c r="T1" s="126"/>
      <c r="U1" s="126"/>
      <c r="V1" s="241"/>
      <c r="W1" s="241"/>
      <c r="X1" s="241"/>
      <c r="Y1" s="126"/>
      <c r="AC1" s="121" t="s">
        <v>550</v>
      </c>
    </row>
    <row r="2" spans="1:52" ht="18" customHeight="1" x14ac:dyDescent="0.15">
      <c r="A2" s="919">
        <v>9999</v>
      </c>
      <c r="B2" s="919"/>
      <c r="C2" s="919"/>
      <c r="D2" s="919">
        <v>111</v>
      </c>
      <c r="E2" s="919"/>
      <c r="F2" s="919"/>
      <c r="G2" s="919"/>
      <c r="H2" s="919"/>
      <c r="I2" s="919"/>
      <c r="J2" s="918"/>
      <c r="K2" s="918"/>
      <c r="L2" s="918"/>
      <c r="M2" s="918"/>
      <c r="N2" s="918"/>
      <c r="O2" s="918"/>
      <c r="P2" s="126"/>
      <c r="Q2" s="123">
        <v>1</v>
      </c>
      <c r="R2" s="855" t="s">
        <v>297</v>
      </c>
      <c r="S2" s="855"/>
      <c r="T2" s="855"/>
      <c r="U2" s="126"/>
      <c r="V2" s="242">
        <v>1</v>
      </c>
      <c r="W2" s="854" t="s">
        <v>298</v>
      </c>
      <c r="X2" s="854"/>
      <c r="Y2" s="126"/>
      <c r="Z2" s="182" t="s">
        <v>302</v>
      </c>
      <c r="AA2" s="183">
        <v>3</v>
      </c>
      <c r="AB2" s="181">
        <f>VLOOKUP(C7,Z2:AA7,2)</f>
        <v>1</v>
      </c>
      <c r="AC2" s="179"/>
      <c r="AD2" s="186" t="str">
        <f>"UPDATE [PMS_chiba].[dbo].[PARK_BASE_TABLE] SET
"&amp;" [PB_PARK_NUMBER] = '"&amp;D2&amp;"'
"&amp;" ,[PB_PARK_NAME] = '"&amp;C5&amp;"'
"&amp;" ,[PB_PARK_NAME_KANA] = '"&amp;C4&amp;"'
"&amp;" ,[PB_JURISDICTION_ID] = "&amp;AB2&amp;"
"&amp;" ,[PB_PARK_KIND_ID] = "&amp;AB9&amp;"
"&amp;" ,[PB_ADDRESS] = '"&amp;G7&amp;"'
"&amp;" ,[PB_AREA] = "&amp;M5&amp;"
"&amp;" ,[PB_SETTI_DATE] = "&amp;IF(ISBLANK(M2),"NULL","'"&amp;TEXT(M2,"YYYY/M/D")&amp;"'")&amp;"
"&amp;" ,[PB_SUMMARY] = '"&amp;C8&amp;"'
"&amp;" ,[PB_HAISHI_FLAG] = 0
"&amp;" ,[PB_NOTE] = "&amp;IF(ISBLANK(G14),"NULL","'「都市公園法第五条第一項に規定する建築面積の割合："&amp;G14&amp;"㎡　"&amp;J14*100&amp;"％　"&amp;IF(ISBLANK(M14),"",TEXT(M14,"yyyy年m月d日"))&amp;"'")&amp;"
"&amp;" ,[PB_UPDATE_DATE] = NULL
"&amp;" ,[PB_PLAN_NUMBER] = '"&amp; G2 &amp;"'
"&amp;" ,[PB_CONSTRUCTION_AREA] = "&amp; IF(ISBLANK(G13),"NULL",G13) &amp;"
"&amp;" ,[PB_CONSTRUCTION_AREA_RATE] = "&amp; J13*100 &amp;"
"&amp;" ,[PB_CONSTRUCTION_AREA_DATE] = "&amp;IF(ISBLANK(M13),"NULL","'"&amp;TEXT(M13,"YYYY/M/D")&amp;"'")&amp;"
"&amp;" ,[PB_SPORTS_AREA] = "&amp;  IF(ISBLANK(G15),"NULL",G15) &amp;"
"&amp;" ,[PB_SPORTS_AREA_RATE] = "&amp; J15*100 &amp;"
"&amp;" ,[PB_SPORTS_AREA_DATE] = "&amp;IF(ISBLANK(M15),"NULL","'"&amp;TEXT(M15,"YYYY/M/D")&amp;"'")&amp;"
"&amp;" ,[PB_GREEN_AREA] = "&amp;  IF(ISBLANK(G16),"NULL",G16) &amp;"
"&amp;" ,[PB_GREEN_AREA_RATE] = "&amp; J16*100 &amp;"
"&amp;" ,[PB_GREEN_AREA_DATE] = "&amp;IF(ISBLANK(M16),"NULL","'"&amp;TEXT(M16,"YYYY/M/D")&amp;"'")&amp;"
"&amp;" ,[PB_CONSTRUCTION_COST] = '"&amp;  IF(ISBLANK(G17),"NULL",G17) &amp;"'
"&amp;" ,[PB_CONSTRUCTION_COST_DATE] = "&amp;IF(ISBLANK(M17),"NULL","'"&amp;TEXT(M17,"YYYY/M/D")&amp;"'")&amp;"
"&amp;" ,[PB_LAWS_1] = '"&amp; A34 &amp;"'
"&amp;" ,[PB_LAWS_DATE_1] = "&amp;IF(ISBLANK(F34),"NULL","'"&amp;TEXT(F34,"YYYY/M/D")&amp;"'")&amp;"
"&amp;" ,[PB_LAWS_NOTE_1] = '"&amp; K34 &amp;"'
"&amp;" ,[PB_LAWS_2] = '"&amp; A35 &amp;"'
"&amp;" ,[PB_LAWS_DATE_2] = "&amp;IF(ISBLANK(F35),"NULL","'"&amp;TEXT(F35,"YYYY/M/D")&amp;"'")&amp;"
"&amp;" ,[PB_LAWS_NOTE_2] = '"&amp; K35 &amp;"'
"&amp;" ,[PB_LAWS_3] = '"&amp; A36 &amp;"'
"&amp;" ,[PB_LAWS_DATE_3] = "&amp;IF(ISBLANK(F36),"NULL","'"&amp;TEXT(F36,"YYYY/M/D")&amp;"'")&amp;"
"&amp;" ,[PB_LAWS_NOTE_3] = '"&amp; K36 &amp;"'
"&amp;" ,[PB_LAWS_4] = '"&amp; A37 &amp;"'
"&amp;" ,[PB_LAWS_DATE_4] = "&amp;IF(ISBLANK(F37),"NULL","'"&amp;TEXT(F37,"YYYY/M/D")&amp;"'")&amp;"
"&amp;" ,[PB_LAWS_NOTE_4] = '"&amp; K37 &amp;"'
"&amp;" ,[PB_LAWS_5] = '"&amp; A38 &amp;"'
"&amp;" ,[PB_LAWS_DATE_5] = "&amp;IF(ISBLANK(F38),"NULL","'"&amp;TEXT(F38,"YYYY/M/D")&amp;"'")&amp;"
"&amp;" ,[PB_LAWS_NOTE_5] = '"&amp; K38 &amp;"'
"&amp;" ,[PB_LAWS_6] = '"&amp; A39 &amp;"'
"&amp;" ,[PB_LAWS_DATE_6] = "&amp;IF(ISBLANK(F39),"NULL","'"&amp;TEXT(F39,"YYYY/M/D")&amp;"'")&amp;"
"&amp;" ,[PB_LAWS_NOTE_6] = '"&amp; K39 &amp;"'
"&amp;" ,[PB_LAWS_7] = '"&amp; A40 &amp;"'
"&amp;" ,[PB_LAWS_DATE_7] = "&amp;IF(ISBLANK(F40),"NULL","'"&amp;TEXT(F40,"YYYY/M/D")&amp;"'")&amp;"
"&amp;" ,[PB_LAWS_NOTE_7] = '"&amp; K40 &amp;"'
"&amp;" ,[PB_LAWS_8] = '"&amp; A41 &amp;"'
"&amp;" ,[PB_LAWS_DATE_8] = "&amp;IF(ISBLANK(F41),"NULL","'"&amp;TEXT(F41,"YYYY/M/D")&amp;"'")&amp;"
"&amp;" ,[PB_LAWS_NOTE_8] = '"&amp; K41 &amp;"'
"&amp;" ,[PB_LAWS_9] = '"&amp; A42 &amp;"'
"&amp;" ,[PB_LAWS_DATE_9] = "&amp;IF(ISBLANK(F42),"NULL","'"&amp;TEXT(F42,"YYYY/M/D")&amp;"'")&amp;"
"&amp;" ,[PB_LAWS_NOTE_9] = '"&amp; K42 &amp;"'
"&amp;" ,[PB_LAWS_10] = '"&amp; A43 &amp;"'
"&amp;" ,[PB_LAWS_DATE_10] = "&amp;IF(ISBLANK(F43),"NULL","'"&amp;TEXT(F43,"YYYY/M/D")&amp;"'")&amp;"
"&amp;" ,[PB_LAWS_NOTE_10] = '"&amp; K43 &amp;"'
"&amp;" ,[PB_AREA_ALL] = "&amp; M4 &amp;"
"&amp;" ,[PB_KENGEN] = NULL
"&amp;" ,[PB_SHOKAN] = NULL
"&amp;" ,[PB_SETTI_DATE_SIEI] = "&amp;IF(ISBLANK(J2),"NULL","'"&amp;TEXT(J2,"YYYY/M/D")&amp;"'")&amp;"
"&amp;" WHERE [PB_PARK_ID] = "&amp;A2&amp;";"</f>
        <v>UPDATE [PMS_chiba].[dbo].[PARK_BASE_TABLE] SET
 [PB_PARK_NUMBER] = '111'
 ,[PB_PARK_NAME] = '千葉第１公園'
 ,[PB_PARK_NAME_KANA] = 'チバダイ１コウエン'
 ,[PB_JURISDICTION_ID] = 1
 ,[PB_PARK_KIND_ID] = 1
 ,[PB_ADDRESS] = '千葉港１番○○'
 ,[PB_AREA] = 1000
 ,[PB_SETTI_DATE] = NULL
 ,[PB_SUMMARY] = '本公園は、JR○○駅の南約〇㎞に位置し、株式会社○○による開発行為により設置され、〇年〇月○日千葉市に帰属された。主な公園施設としては複合遊具、ロッキング遊具、水飲み、四阿、ベンチが設置されている。近隣は戸建住宅が多く、小さな子どものいる世帯が多くみられる。'
 ,[PB_HAISHI_FLAG] = 0
 ,[PB_NOTE] = NULL
 ,[PB_UPDATE_DATE] = NULL
 ,[PB_PLAN_NUMBER] = ''
 ,[PB_CONSTRUCTION_AREA] = 9
 ,[PB_CONSTRUCTION_AREA_RATE] = 0.9
 ,[PB_CONSTRUCTION_AREA_DATE] = NULL
 ,[PB_SPORTS_AREA] = NULL
 ,[PB_SPORTS_AREA_RATE] = 0
 ,[PB_SPORTS_AREA_DATE] = NULL
 ,[PB_GREEN_AREA] = 445
 ,[PB_GREEN_AREA_RATE] = 44.5
 ,[PB_GREEN_AREA_DATE] = NULL
 ,[PB_CONSTRUCTION_COST] = 'NULL'
 ,[PB_CONSTRUCTION_COST_DATE] = NULL
 ,[PB_LAWS_1] = '森林法'
 ,[PB_LAWS_DATE_1] = NULL
 ,[PB_LAWS_NOTE_1] = ''
 ,[PB_LAWS_2] = ''
 ,[PB_LAWS_DATE_2] = NULL
 ,[PB_LAWS_NOTE_2] = ''
 ,[PB_LAWS_3] = ''
 ,[PB_LAWS_DATE_3] = NULL
 ,[PB_LAWS_NOTE_3] = ''
 ,[PB_LAWS_4] = ''
 ,[PB_LAWS_DATE_4] = NULL
 ,[PB_LAWS_NOTE_4] = ''
 ,[PB_LAWS_5] = ''
 ,[PB_LAWS_DATE_5] = NULL
 ,[PB_LAWS_NOTE_5] = ''
 ,[PB_LAWS_6] = ''
 ,[PB_LAWS_DATE_6] = NULL
 ,[PB_LAWS_NOTE_6] = ''
 ,[PB_LAWS_7] = ''
 ,[PB_LAWS_DATE_7] = NULL
 ,[PB_LAWS_NOTE_7] = ''
 ,[PB_LAWS_8] = ''
 ,[PB_LAWS_DATE_8] = NULL
 ,[PB_LAWS_NOTE_8] = ''
 ,[PB_LAWS_9] = ''
 ,[PB_LAWS_DATE_9] = NULL
 ,[PB_LAWS_NOTE_9] = ''
 ,[PB_LAWS_10] = ''
 ,[PB_LAWS_DATE_10] = NULL
 ,[PB_LAWS_NOTE_10] = ''
 ,[PB_AREA_ALL] = 1000
 ,[PB_KENGEN] = NULL
 ,[PB_SHOKAN] = NULL
 ,[PB_SETTI_DATE_SIEI] = NULL
 WHERE [PB_PARK_ID] = 9999;</v>
      </c>
    </row>
    <row r="3" spans="1:52" ht="18" customHeight="1" x14ac:dyDescent="0.15">
      <c r="A3" s="127"/>
      <c r="B3" s="127"/>
      <c r="C3" s="127"/>
      <c r="D3" s="126"/>
      <c r="E3" s="126"/>
      <c r="F3" s="126"/>
      <c r="G3" s="126"/>
      <c r="H3" s="126"/>
      <c r="I3" s="126"/>
      <c r="J3" s="126"/>
      <c r="K3" s="126"/>
      <c r="L3" s="126"/>
      <c r="M3" s="126"/>
      <c r="N3" s="126"/>
      <c r="O3" s="126"/>
      <c r="P3" s="126"/>
      <c r="Q3" s="123">
        <v>2</v>
      </c>
      <c r="R3" s="855" t="s">
        <v>299</v>
      </c>
      <c r="S3" s="855"/>
      <c r="T3" s="855"/>
      <c r="U3" s="126"/>
      <c r="V3" s="242">
        <v>2</v>
      </c>
      <c r="W3" s="854" t="s">
        <v>300</v>
      </c>
      <c r="X3" s="854"/>
      <c r="Y3" s="126"/>
      <c r="Z3" s="182" t="s">
        <v>300</v>
      </c>
      <c r="AA3" s="183">
        <v>2</v>
      </c>
      <c r="AD3" s="180"/>
    </row>
    <row r="4" spans="1:52" ht="18" customHeight="1" x14ac:dyDescent="0.15">
      <c r="A4" s="857" t="s">
        <v>305</v>
      </c>
      <c r="B4" s="857"/>
      <c r="C4" s="870" t="s">
        <v>372</v>
      </c>
      <c r="D4" s="917"/>
      <c r="E4" s="917"/>
      <c r="F4" s="917"/>
      <c r="G4" s="917"/>
      <c r="H4" s="917"/>
      <c r="I4" s="871"/>
      <c r="J4" s="857" t="s">
        <v>331</v>
      </c>
      <c r="K4" s="857"/>
      <c r="L4" s="857"/>
      <c r="M4" s="908">
        <v>1000</v>
      </c>
      <c r="N4" s="908"/>
      <c r="O4" s="908"/>
      <c r="P4" s="126"/>
      <c r="Q4" s="123">
        <v>3</v>
      </c>
      <c r="R4" s="855" t="s">
        <v>301</v>
      </c>
      <c r="S4" s="855"/>
      <c r="T4" s="855"/>
      <c r="U4" s="126"/>
      <c r="V4" s="242">
        <v>3</v>
      </c>
      <c r="W4" s="854" t="s">
        <v>302</v>
      </c>
      <c r="X4" s="854"/>
      <c r="Y4" s="126"/>
      <c r="Z4" s="182" t="s">
        <v>304</v>
      </c>
      <c r="AA4" s="183">
        <v>4</v>
      </c>
      <c r="AD4" s="180"/>
    </row>
    <row r="5" spans="1:52" ht="18" customHeight="1" x14ac:dyDescent="0.15">
      <c r="A5" s="857" t="s">
        <v>23</v>
      </c>
      <c r="B5" s="857"/>
      <c r="C5" s="870" t="s">
        <v>371</v>
      </c>
      <c r="D5" s="917"/>
      <c r="E5" s="917"/>
      <c r="F5" s="917"/>
      <c r="G5" s="917"/>
      <c r="H5" s="917"/>
      <c r="I5" s="871"/>
      <c r="J5" s="857" t="s">
        <v>345</v>
      </c>
      <c r="K5" s="857"/>
      <c r="L5" s="857"/>
      <c r="M5" s="908">
        <v>1000</v>
      </c>
      <c r="N5" s="908"/>
      <c r="O5" s="908"/>
      <c r="P5" s="126"/>
      <c r="Q5" s="123">
        <v>4</v>
      </c>
      <c r="R5" s="855" t="s">
        <v>303</v>
      </c>
      <c r="S5" s="855"/>
      <c r="T5" s="855"/>
      <c r="U5" s="126"/>
      <c r="V5" s="242">
        <v>4</v>
      </c>
      <c r="W5" s="854" t="s">
        <v>304</v>
      </c>
      <c r="X5" s="854"/>
      <c r="Y5" s="126"/>
      <c r="Z5" s="182" t="s">
        <v>298</v>
      </c>
      <c r="AA5" s="183">
        <v>1</v>
      </c>
      <c r="AD5" s="180"/>
    </row>
    <row r="6" spans="1:52" ht="18" customHeight="1" x14ac:dyDescent="0.15">
      <c r="A6" s="857" t="s">
        <v>363</v>
      </c>
      <c r="B6" s="857"/>
      <c r="C6" s="259">
        <v>1</v>
      </c>
      <c r="D6" s="909" t="str">
        <f>IF(ISERROR(VLOOKUP(C6,Z9:AA39,2)),"",VLOOKUP(C6,Z9:AA39,2)&amp;"")</f>
        <v>０１街区公園（幼児）</v>
      </c>
      <c r="E6" s="910"/>
      <c r="F6" s="910"/>
      <c r="G6" s="911"/>
      <c r="H6" s="247"/>
      <c r="I6" s="247"/>
      <c r="J6" s="247"/>
      <c r="K6" s="247"/>
      <c r="L6" s="247"/>
      <c r="M6" s="247"/>
      <c r="N6" s="247"/>
      <c r="O6" s="247"/>
      <c r="P6" s="126"/>
      <c r="Q6" s="123">
        <v>5</v>
      </c>
      <c r="R6" s="855" t="s">
        <v>306</v>
      </c>
      <c r="S6" s="855"/>
      <c r="T6" s="855"/>
      <c r="U6" s="126"/>
      <c r="V6" s="242">
        <v>5</v>
      </c>
      <c r="W6" s="854" t="s">
        <v>307</v>
      </c>
      <c r="X6" s="854"/>
      <c r="Y6" s="126"/>
      <c r="Z6" s="182" t="s">
        <v>309</v>
      </c>
      <c r="AA6" s="183">
        <v>6</v>
      </c>
      <c r="AD6" s="180"/>
    </row>
    <row r="7" spans="1:52" ht="18" customHeight="1" x14ac:dyDescent="0.15">
      <c r="A7" s="915" t="s">
        <v>364</v>
      </c>
      <c r="B7" s="916"/>
      <c r="C7" s="912" t="s">
        <v>298</v>
      </c>
      <c r="D7" s="913"/>
      <c r="E7" s="913"/>
      <c r="F7" s="914"/>
      <c r="G7" s="870" t="s">
        <v>742</v>
      </c>
      <c r="H7" s="917"/>
      <c r="I7" s="917"/>
      <c r="J7" s="917"/>
      <c r="K7" s="917"/>
      <c r="L7" s="917"/>
      <c r="M7" s="917"/>
      <c r="N7" s="917"/>
      <c r="O7" s="871"/>
      <c r="P7" s="126"/>
      <c r="Q7" s="123">
        <v>6</v>
      </c>
      <c r="R7" s="855" t="s">
        <v>308</v>
      </c>
      <c r="S7" s="855"/>
      <c r="T7" s="855"/>
      <c r="U7" s="126"/>
      <c r="V7" s="242">
        <v>6</v>
      </c>
      <c r="W7" s="854" t="s">
        <v>309</v>
      </c>
      <c r="X7" s="854"/>
      <c r="Y7" s="126"/>
      <c r="Z7" s="182" t="s">
        <v>307</v>
      </c>
      <c r="AA7" s="183">
        <v>5</v>
      </c>
      <c r="AD7" s="180"/>
    </row>
    <row r="8" spans="1:52" ht="18" customHeight="1" x14ac:dyDescent="0.15">
      <c r="A8" s="857" t="s">
        <v>311</v>
      </c>
      <c r="B8" s="857"/>
      <c r="C8" s="892" t="s">
        <v>836</v>
      </c>
      <c r="D8" s="893"/>
      <c r="E8" s="893"/>
      <c r="F8" s="893"/>
      <c r="G8" s="893"/>
      <c r="H8" s="893"/>
      <c r="I8" s="893"/>
      <c r="J8" s="893"/>
      <c r="K8" s="893"/>
      <c r="L8" s="893"/>
      <c r="M8" s="893"/>
      <c r="N8" s="893"/>
      <c r="O8" s="894"/>
      <c r="P8" s="126"/>
      <c r="Q8" s="123">
        <v>17</v>
      </c>
      <c r="R8" s="855" t="s">
        <v>322</v>
      </c>
      <c r="S8" s="855"/>
      <c r="T8" s="855"/>
      <c r="U8" s="126"/>
      <c r="V8" s="241"/>
      <c r="W8" s="241"/>
      <c r="X8" s="241"/>
      <c r="Y8" s="126"/>
      <c r="AD8" s="180"/>
    </row>
    <row r="9" spans="1:52" ht="18" customHeight="1" x14ac:dyDescent="0.15">
      <c r="A9" s="857"/>
      <c r="B9" s="857"/>
      <c r="C9" s="895"/>
      <c r="D9" s="896"/>
      <c r="E9" s="896"/>
      <c r="F9" s="896"/>
      <c r="G9" s="896"/>
      <c r="H9" s="896"/>
      <c r="I9" s="896"/>
      <c r="J9" s="896"/>
      <c r="K9" s="896"/>
      <c r="L9" s="896"/>
      <c r="M9" s="896"/>
      <c r="N9" s="896"/>
      <c r="O9" s="897"/>
      <c r="P9" s="126"/>
      <c r="Q9" s="207"/>
      <c r="R9" s="207"/>
      <c r="S9" s="207"/>
      <c r="T9" s="207"/>
      <c r="U9" s="126"/>
      <c r="V9" s="126"/>
      <c r="W9" s="126"/>
      <c r="X9" s="126"/>
      <c r="Y9" s="126"/>
      <c r="Z9" s="185">
        <v>1</v>
      </c>
      <c r="AA9" s="185" t="s">
        <v>297</v>
      </c>
      <c r="AB9" s="184">
        <f>C6</f>
        <v>1</v>
      </c>
      <c r="AD9" s="180"/>
    </row>
    <row r="10" spans="1:52" ht="18" customHeight="1" x14ac:dyDescent="0.15">
      <c r="A10" s="857"/>
      <c r="B10" s="857"/>
      <c r="C10" s="898"/>
      <c r="D10" s="899"/>
      <c r="E10" s="899"/>
      <c r="F10" s="899"/>
      <c r="G10" s="899"/>
      <c r="H10" s="899"/>
      <c r="I10" s="899"/>
      <c r="J10" s="899"/>
      <c r="K10" s="899"/>
      <c r="L10" s="899"/>
      <c r="M10" s="899"/>
      <c r="N10" s="899"/>
      <c r="O10" s="900"/>
      <c r="P10" s="126"/>
      <c r="Q10" s="207"/>
      <c r="R10" s="207"/>
      <c r="S10" s="207"/>
      <c r="T10" s="207"/>
      <c r="U10" s="126"/>
      <c r="V10" s="126"/>
      <c r="W10" s="126"/>
      <c r="X10" s="126"/>
      <c r="Y10" s="126"/>
      <c r="Z10" s="185">
        <v>2</v>
      </c>
      <c r="AA10" s="185" t="s">
        <v>299</v>
      </c>
      <c r="AB10" s="180"/>
      <c r="AD10" s="180"/>
    </row>
    <row r="11" spans="1:52" ht="18" customHeight="1" x14ac:dyDescent="0.15">
      <c r="A11" s="126"/>
      <c r="B11" s="126"/>
      <c r="C11" s="126"/>
      <c r="D11" s="126"/>
      <c r="E11" s="126"/>
      <c r="F11" s="126"/>
      <c r="G11" s="126"/>
      <c r="H11" s="126"/>
      <c r="I11" s="126"/>
      <c r="J11" s="126"/>
      <c r="K11" s="126"/>
      <c r="L11" s="126"/>
      <c r="M11" s="126"/>
      <c r="N11" s="126"/>
      <c r="O11" s="126"/>
      <c r="P11" s="126"/>
      <c r="Q11" s="207"/>
      <c r="R11" s="207"/>
      <c r="S11" s="207"/>
      <c r="T11" s="207"/>
      <c r="U11" s="126"/>
      <c r="V11" s="126"/>
      <c r="W11" s="126"/>
      <c r="X11" s="126"/>
      <c r="Y11" s="126"/>
      <c r="Z11" s="185">
        <v>3</v>
      </c>
      <c r="AA11" s="185" t="s">
        <v>301</v>
      </c>
      <c r="AB11" s="180"/>
    </row>
    <row r="12" spans="1:52" ht="18" customHeight="1" x14ac:dyDescent="0.15">
      <c r="A12" s="857"/>
      <c r="B12" s="857"/>
      <c r="C12" s="857"/>
      <c r="D12" s="857"/>
      <c r="E12" s="857"/>
      <c r="F12" s="857"/>
      <c r="G12" s="857" t="s">
        <v>347</v>
      </c>
      <c r="H12" s="857"/>
      <c r="I12" s="857"/>
      <c r="J12" s="857" t="s">
        <v>346</v>
      </c>
      <c r="K12" s="857"/>
      <c r="L12" s="857"/>
      <c r="M12" s="857" t="s">
        <v>318</v>
      </c>
      <c r="N12" s="857"/>
      <c r="O12" s="857"/>
      <c r="P12" s="126"/>
      <c r="Q12" s="207"/>
      <c r="R12" s="207"/>
      <c r="S12" s="207"/>
      <c r="T12" s="207"/>
      <c r="U12" s="126"/>
      <c r="V12" s="126"/>
      <c r="W12" s="126"/>
      <c r="X12" s="126"/>
      <c r="Y12" s="126"/>
      <c r="Z12" s="185">
        <v>4</v>
      </c>
      <c r="AA12" s="185" t="s">
        <v>303</v>
      </c>
      <c r="AB12" s="180"/>
    </row>
    <row r="13" spans="1:52" ht="18" customHeight="1" x14ac:dyDescent="0.15">
      <c r="A13" s="857" t="s">
        <v>320</v>
      </c>
      <c r="B13" s="857"/>
      <c r="C13" s="857"/>
      <c r="D13" s="857"/>
      <c r="E13" s="857"/>
      <c r="F13" s="857"/>
      <c r="G13" s="907">
        <v>9</v>
      </c>
      <c r="H13" s="907"/>
      <c r="I13" s="907"/>
      <c r="J13" s="890">
        <f>G13/M4</f>
        <v>8.9999999999999993E-3</v>
      </c>
      <c r="K13" s="890"/>
      <c r="L13" s="890"/>
      <c r="M13" s="891"/>
      <c r="N13" s="891"/>
      <c r="O13" s="891"/>
      <c r="P13" s="126"/>
      <c r="Q13" s="207"/>
      <c r="R13" s="207"/>
      <c r="S13" s="207"/>
      <c r="T13" s="207"/>
      <c r="U13" s="126"/>
      <c r="V13" s="126"/>
      <c r="W13" s="126"/>
      <c r="X13" s="126"/>
      <c r="Y13" s="126"/>
      <c r="Z13" s="185">
        <v>5</v>
      </c>
      <c r="AA13" s="185" t="s">
        <v>306</v>
      </c>
      <c r="AB13" s="180"/>
    </row>
    <row r="14" spans="1:52" ht="18" customHeight="1" x14ac:dyDescent="0.15">
      <c r="A14" s="904" t="s">
        <v>348</v>
      </c>
      <c r="B14" s="905"/>
      <c r="C14" s="905"/>
      <c r="D14" s="905"/>
      <c r="E14" s="905"/>
      <c r="F14" s="906"/>
      <c r="G14" s="907"/>
      <c r="H14" s="907"/>
      <c r="I14" s="907"/>
      <c r="J14" s="890">
        <f>G14/M4</f>
        <v>0</v>
      </c>
      <c r="K14" s="890"/>
      <c r="L14" s="890"/>
      <c r="M14" s="891"/>
      <c r="N14" s="891"/>
      <c r="O14" s="891"/>
      <c r="P14" s="126"/>
      <c r="Q14" s="207"/>
      <c r="R14" s="207"/>
      <c r="S14" s="207"/>
      <c r="T14" s="207"/>
      <c r="U14" s="126"/>
      <c r="V14" s="126"/>
      <c r="W14" s="126"/>
      <c r="X14" s="126"/>
      <c r="Y14" s="126"/>
      <c r="Z14" s="185">
        <v>6</v>
      </c>
      <c r="AA14" s="185" t="s">
        <v>308</v>
      </c>
      <c r="AB14" s="180"/>
    </row>
    <row r="15" spans="1:52" ht="18" customHeight="1" x14ac:dyDescent="0.15">
      <c r="A15" s="857" t="s">
        <v>324</v>
      </c>
      <c r="B15" s="857"/>
      <c r="C15" s="857"/>
      <c r="D15" s="857"/>
      <c r="E15" s="857"/>
      <c r="F15" s="857"/>
      <c r="G15" s="907"/>
      <c r="H15" s="907"/>
      <c r="I15" s="907"/>
      <c r="J15" s="890">
        <f>G15/M4</f>
        <v>0</v>
      </c>
      <c r="K15" s="890"/>
      <c r="L15" s="890"/>
      <c r="M15" s="891"/>
      <c r="N15" s="891"/>
      <c r="O15" s="891"/>
      <c r="P15" s="126"/>
      <c r="Q15" s="207"/>
      <c r="R15" s="207"/>
      <c r="S15" s="207"/>
      <c r="T15" s="207"/>
      <c r="U15" s="126"/>
      <c r="V15" s="126"/>
      <c r="W15" s="126"/>
      <c r="X15" s="126"/>
      <c r="Y15" s="126"/>
      <c r="Z15" s="185">
        <v>7</v>
      </c>
      <c r="AA15" s="185" t="s">
        <v>310</v>
      </c>
      <c r="AB15" s="180"/>
      <c r="AZ15" s="180"/>
    </row>
    <row r="16" spans="1:52" ht="18" customHeight="1" x14ac:dyDescent="0.15">
      <c r="A16" s="857" t="s">
        <v>74</v>
      </c>
      <c r="B16" s="857"/>
      <c r="C16" s="857"/>
      <c r="D16" s="857"/>
      <c r="E16" s="857"/>
      <c r="F16" s="857"/>
      <c r="G16" s="907">
        <v>445</v>
      </c>
      <c r="H16" s="907"/>
      <c r="I16" s="907"/>
      <c r="J16" s="890">
        <f>G16/M4</f>
        <v>0.44500000000000001</v>
      </c>
      <c r="K16" s="890"/>
      <c r="L16" s="890"/>
      <c r="M16" s="891"/>
      <c r="N16" s="891"/>
      <c r="O16" s="891"/>
      <c r="P16" s="126"/>
      <c r="Q16" s="207"/>
      <c r="R16" s="207"/>
      <c r="S16" s="207"/>
      <c r="T16" s="207"/>
      <c r="U16" s="126"/>
      <c r="V16" s="126"/>
      <c r="W16" s="126"/>
      <c r="X16" s="126"/>
      <c r="Y16" s="126"/>
      <c r="Z16" s="185">
        <v>8</v>
      </c>
      <c r="AA16" s="185" t="s">
        <v>312</v>
      </c>
      <c r="AB16" s="180"/>
    </row>
    <row r="17" spans="1:32" ht="18" customHeight="1" x14ac:dyDescent="0.15">
      <c r="A17" s="857" t="s">
        <v>328</v>
      </c>
      <c r="B17" s="857"/>
      <c r="C17" s="857"/>
      <c r="D17" s="857"/>
      <c r="E17" s="857"/>
      <c r="F17" s="857"/>
      <c r="G17" s="886"/>
      <c r="H17" s="887"/>
      <c r="I17" s="887"/>
      <c r="J17" s="887"/>
      <c r="K17" s="887"/>
      <c r="L17" s="128" t="s">
        <v>349</v>
      </c>
      <c r="M17" s="891"/>
      <c r="N17" s="891"/>
      <c r="O17" s="891"/>
      <c r="P17" s="126"/>
      <c r="Q17" s="207"/>
      <c r="R17" s="207"/>
      <c r="S17" s="207"/>
      <c r="T17" s="207"/>
      <c r="U17" s="126"/>
      <c r="V17" s="126"/>
      <c r="W17" s="126"/>
      <c r="X17" s="126"/>
      <c r="Y17" s="126"/>
      <c r="Z17" s="185">
        <v>9</v>
      </c>
      <c r="AA17" s="185" t="s">
        <v>313</v>
      </c>
      <c r="AB17" s="180"/>
      <c r="AD17" s="236" t="s">
        <v>365</v>
      </c>
      <c r="AE17" s="237"/>
      <c r="AF17" s="237"/>
    </row>
    <row r="18" spans="1:32" ht="18" customHeight="1" x14ac:dyDescent="0.15">
      <c r="A18" s="124"/>
      <c r="B18" s="129"/>
      <c r="C18" s="130"/>
      <c r="D18" s="131"/>
      <c r="E18" s="126"/>
      <c r="F18" s="126"/>
      <c r="G18" s="126"/>
      <c r="H18" s="126"/>
      <c r="I18" s="126"/>
      <c r="J18" s="126"/>
      <c r="K18" s="126"/>
      <c r="L18" s="126"/>
      <c r="M18" s="126"/>
      <c r="N18" s="126"/>
      <c r="O18" s="126"/>
      <c r="P18" s="126"/>
      <c r="Q18" s="207"/>
      <c r="R18" s="207"/>
      <c r="S18" s="207"/>
      <c r="T18" s="207"/>
      <c r="U18" s="126"/>
      <c r="V18" s="126"/>
      <c r="W18" s="126"/>
      <c r="X18" s="126"/>
      <c r="Y18" s="126"/>
      <c r="Z18" s="185">
        <v>11</v>
      </c>
      <c r="AA18" s="185" t="s">
        <v>314</v>
      </c>
      <c r="AB18" s="180"/>
      <c r="AD18" s="235">
        <v>1</v>
      </c>
      <c r="AE18" s="239" t="s">
        <v>366</v>
      </c>
      <c r="AF18" s="240"/>
    </row>
    <row r="19" spans="1:32" ht="18" customHeight="1" x14ac:dyDescent="0.15">
      <c r="A19" s="132" t="s">
        <v>606</v>
      </c>
      <c r="B19" s="124"/>
      <c r="C19" s="124"/>
      <c r="D19" s="124"/>
      <c r="E19" s="126"/>
      <c r="F19" s="126"/>
      <c r="G19" s="126"/>
      <c r="H19" s="126"/>
      <c r="I19" s="126"/>
      <c r="J19" s="126"/>
      <c r="K19" s="126"/>
      <c r="L19" s="126"/>
      <c r="M19" s="126"/>
      <c r="N19" s="126"/>
      <c r="O19" s="126"/>
      <c r="P19" s="126"/>
      <c r="Q19" s="207"/>
      <c r="R19" s="207"/>
      <c r="S19" s="207"/>
      <c r="T19" s="207"/>
      <c r="U19" s="126"/>
      <c r="V19" s="126"/>
      <c r="W19" s="126"/>
      <c r="X19" s="126"/>
      <c r="Y19" s="126"/>
      <c r="Z19" s="185">
        <v>12</v>
      </c>
      <c r="AA19" s="185" t="s">
        <v>315</v>
      </c>
      <c r="AB19" s="180"/>
      <c r="AD19" s="235">
        <v>2</v>
      </c>
      <c r="AE19" s="239" t="s">
        <v>367</v>
      </c>
      <c r="AF19" s="240"/>
    </row>
    <row r="20" spans="1:32" ht="18" customHeight="1" x14ac:dyDescent="0.15">
      <c r="A20" s="859" t="s">
        <v>350</v>
      </c>
      <c r="B20" s="859"/>
      <c r="C20" s="859"/>
      <c r="D20" s="888" t="s">
        <v>537</v>
      </c>
      <c r="E20" s="888"/>
      <c r="F20" s="859" t="s">
        <v>351</v>
      </c>
      <c r="G20" s="859"/>
      <c r="H20" s="859" t="s">
        <v>352</v>
      </c>
      <c r="I20" s="859"/>
      <c r="J20" s="859" t="s">
        <v>369</v>
      </c>
      <c r="K20" s="859"/>
      <c r="L20" s="859" t="s">
        <v>354</v>
      </c>
      <c r="M20" s="859"/>
      <c r="N20" s="860" t="s">
        <v>739</v>
      </c>
      <c r="O20" s="861"/>
      <c r="P20" s="859" t="s">
        <v>353</v>
      </c>
      <c r="Q20" s="859"/>
      <c r="R20" s="126"/>
      <c r="S20" s="207"/>
      <c r="T20" s="207"/>
      <c r="U20" s="126"/>
      <c r="V20" s="237"/>
      <c r="W20" s="237"/>
      <c r="X20" s="237"/>
      <c r="Y20" s="126"/>
      <c r="Z20" s="185">
        <v>13</v>
      </c>
      <c r="AA20" s="185" t="s">
        <v>316</v>
      </c>
      <c r="AB20" s="180"/>
      <c r="AD20" s="235">
        <v>3</v>
      </c>
      <c r="AE20" s="239" t="s">
        <v>368</v>
      </c>
      <c r="AF20" s="240"/>
    </row>
    <row r="21" spans="1:32" ht="18" customHeight="1" x14ac:dyDescent="0.15">
      <c r="A21" s="859"/>
      <c r="B21" s="859"/>
      <c r="C21" s="859"/>
      <c r="D21" s="888"/>
      <c r="E21" s="888"/>
      <c r="F21" s="859"/>
      <c r="G21" s="859"/>
      <c r="H21" s="859"/>
      <c r="I21" s="859"/>
      <c r="J21" s="859"/>
      <c r="K21" s="859"/>
      <c r="L21" s="859"/>
      <c r="M21" s="859"/>
      <c r="N21" s="862"/>
      <c r="O21" s="863"/>
      <c r="P21" s="859"/>
      <c r="Q21" s="859"/>
      <c r="R21" s="126"/>
      <c r="S21" s="207"/>
      <c r="T21" s="207"/>
      <c r="U21" s="126"/>
      <c r="V21" s="237"/>
      <c r="W21" s="237"/>
      <c r="X21" s="237"/>
      <c r="Y21" s="126"/>
      <c r="Z21" s="185">
        <v>14</v>
      </c>
      <c r="AA21" s="185" t="s">
        <v>317</v>
      </c>
      <c r="AB21" s="187" t="s">
        <v>552</v>
      </c>
      <c r="AC21" s="121" t="s">
        <v>551</v>
      </c>
    </row>
    <row r="22" spans="1:32" ht="18" customHeight="1" x14ac:dyDescent="0.15">
      <c r="A22" s="901" t="s">
        <v>373</v>
      </c>
      <c r="B22" s="901"/>
      <c r="C22" s="901"/>
      <c r="D22" s="902">
        <v>1000</v>
      </c>
      <c r="E22" s="902"/>
      <c r="F22" s="902">
        <v>1000</v>
      </c>
      <c r="G22" s="902"/>
      <c r="H22" s="889" t="s">
        <v>752</v>
      </c>
      <c r="I22" s="889"/>
      <c r="J22" s="903" t="s">
        <v>366</v>
      </c>
      <c r="K22" s="903"/>
      <c r="L22" s="868"/>
      <c r="M22" s="869"/>
      <c r="N22" s="864" t="s">
        <v>751</v>
      </c>
      <c r="O22" s="865"/>
      <c r="P22" s="858"/>
      <c r="Q22" s="858"/>
      <c r="R22" s="126"/>
      <c r="S22" s="207"/>
      <c r="T22" s="207"/>
      <c r="U22" s="126"/>
      <c r="V22" s="237"/>
      <c r="W22" s="237"/>
      <c r="X22" s="237"/>
      <c r="Y22" s="126"/>
      <c r="Z22" s="185">
        <v>15</v>
      </c>
      <c r="AA22" s="185" t="s">
        <v>319</v>
      </c>
      <c r="AB22" s="184">
        <f>IF(ISBLANK(J22),"",VLOOKUP(J22,$Z$41:$AA$43,2))</f>
        <v>1</v>
      </c>
      <c r="AC22" s="179"/>
      <c r="AD22" s="180" t="str">
        <f t="shared" ref="AD22:AD31" si="0">IF(ISBLANK(A22),"","INSERT INTO [PMS_chiba].[dbo].[LAND_BASE_TABLE]
"&amp;" ([LB_LAND_ID]
"&amp;" ,[LB_PARK_ID]
"&amp;" ,[LB_CUR_ADDRESS]
"&amp;" ,[LB_CUR_CHISEKI_TOUKI]
"&amp;" ,[LB_CUR_CHISEKI_JISOKU]
"&amp;" ,[LB_CUR_OWNER]
"&amp;" ,[LB_INTEREST]
"&amp;" ,[LB_CUR_TOUKI_DATE]
"&amp;" ,[LB_NOTE]
"&amp;" ,[LB_KUIKIGAI_FLAG])
SELECT max([LB_LAND_ID])+1
,"&amp;$A$2&amp;"
,"&amp;"'"&amp;A22&amp;"'"&amp;"
,"&amp;IF(ISBLANK(D22),0,D22)&amp;"
,"&amp;IF(ISBLANK(F22),0,F22)&amp;"
,"&amp;IF(ISBLANK(H22),"NULL","'"&amp;H22&amp;"'")&amp;"
,"&amp;IF(ISBLANK(AB22),0,AB22)&amp;"
,"&amp;IF(ISBLANK(L22),"NULL","'"&amp;TEXT(L22,"yyyy/m/d"&amp;"'"))&amp;"
,"&amp;IF(ISBLANK(P22),"NULL","'"&amp;P22&amp;"'")&amp;"
,0
"&amp;" FROM [PMS_chiba].[dbo].[LAND_BASE_TABLE]")</f>
        <v>INSERT INTO [PMS_chiba].[dbo].[LAND_BASE_TABLE]
 ([LB_LAND_ID]
 ,[LB_PARK_ID]
 ,[LB_CUR_ADDRESS]
 ,[LB_CUR_CHISEKI_TOUKI]
 ,[LB_CUR_CHISEKI_JISOKU]
 ,[LB_CUR_OWNER]
 ,[LB_INTEREST]
 ,[LB_CUR_TOUKI_DATE]
 ,[LB_NOTE]
 ,[LB_KUIKIGAI_FLAG])
SELECT max([LB_LAND_ID])+1
,9999
,'中央区千葉港１番２'
,1000
,1000
,'千葉市'
,1
,NULL
,NULL
,0
 FROM [PMS_chiba].[dbo].[LAND_BASE_TABLE]</v>
      </c>
    </row>
    <row r="23" spans="1:32" ht="18" customHeight="1" x14ac:dyDescent="0.15">
      <c r="A23" s="881"/>
      <c r="B23" s="881"/>
      <c r="C23" s="881"/>
      <c r="D23" s="882"/>
      <c r="E23" s="882"/>
      <c r="F23" s="882"/>
      <c r="G23" s="882"/>
      <c r="H23" s="858"/>
      <c r="I23" s="858"/>
      <c r="J23" s="883"/>
      <c r="K23" s="883"/>
      <c r="L23" s="849"/>
      <c r="M23" s="850"/>
      <c r="N23" s="884"/>
      <c r="O23" s="885"/>
      <c r="P23" s="858"/>
      <c r="Q23" s="858"/>
      <c r="R23" s="126"/>
      <c r="S23" s="207"/>
      <c r="T23" s="207"/>
      <c r="U23" s="126"/>
      <c r="V23" s="237"/>
      <c r="W23" s="237"/>
      <c r="X23" s="237"/>
      <c r="Y23" s="126"/>
      <c r="Z23" s="185">
        <v>16</v>
      </c>
      <c r="AA23" s="185" t="s">
        <v>321</v>
      </c>
      <c r="AB23" s="184" t="str">
        <f t="shared" ref="AB23:AB31" si="1">IF(ISBLANK(J23),"",VLOOKUP(J23,$Z$41:$AA$43,2))</f>
        <v/>
      </c>
      <c r="AC23" s="179"/>
      <c r="AD23" s="180" t="str">
        <f t="shared" si="0"/>
        <v/>
      </c>
    </row>
    <row r="24" spans="1:32" ht="18" customHeight="1" x14ac:dyDescent="0.15">
      <c r="A24" s="881"/>
      <c r="B24" s="881"/>
      <c r="C24" s="881"/>
      <c r="D24" s="882"/>
      <c r="E24" s="882"/>
      <c r="F24" s="882"/>
      <c r="G24" s="882"/>
      <c r="H24" s="858"/>
      <c r="I24" s="858"/>
      <c r="J24" s="883"/>
      <c r="K24" s="883"/>
      <c r="L24" s="849"/>
      <c r="M24" s="850"/>
      <c r="N24" s="884"/>
      <c r="O24" s="885"/>
      <c r="P24" s="858"/>
      <c r="Q24" s="858"/>
      <c r="R24" s="126"/>
      <c r="S24" s="207"/>
      <c r="T24" s="207"/>
      <c r="U24" s="126"/>
      <c r="V24" s="126"/>
      <c r="W24" s="126"/>
      <c r="X24" s="126"/>
      <c r="Y24" s="126"/>
      <c r="Z24" s="185">
        <v>17</v>
      </c>
      <c r="AA24" s="185" t="s">
        <v>322</v>
      </c>
      <c r="AB24" s="184" t="str">
        <f t="shared" si="1"/>
        <v/>
      </c>
      <c r="AC24" s="179"/>
      <c r="AD24" s="180" t="str">
        <f t="shared" si="0"/>
        <v/>
      </c>
    </row>
    <row r="25" spans="1:32" ht="18" customHeight="1" x14ac:dyDescent="0.15">
      <c r="A25" s="881"/>
      <c r="B25" s="881"/>
      <c r="C25" s="881"/>
      <c r="D25" s="882"/>
      <c r="E25" s="882"/>
      <c r="F25" s="882"/>
      <c r="G25" s="882"/>
      <c r="H25" s="858"/>
      <c r="I25" s="858"/>
      <c r="J25" s="883"/>
      <c r="K25" s="883"/>
      <c r="L25" s="849"/>
      <c r="M25" s="850"/>
      <c r="N25" s="884"/>
      <c r="O25" s="885"/>
      <c r="P25" s="858"/>
      <c r="Q25" s="858"/>
      <c r="R25" s="126"/>
      <c r="S25" s="207"/>
      <c r="T25" s="207"/>
      <c r="U25" s="126"/>
      <c r="V25" s="126"/>
      <c r="W25" s="126"/>
      <c r="X25" s="126"/>
      <c r="Y25" s="126"/>
      <c r="Z25" s="185">
        <v>18</v>
      </c>
      <c r="AA25" s="185" t="s">
        <v>323</v>
      </c>
      <c r="AB25" s="184" t="str">
        <f t="shared" si="1"/>
        <v/>
      </c>
      <c r="AC25" s="179"/>
      <c r="AD25" s="180" t="str">
        <f t="shared" si="0"/>
        <v/>
      </c>
    </row>
    <row r="26" spans="1:32" ht="18" customHeight="1" x14ac:dyDescent="0.15">
      <c r="A26" s="881"/>
      <c r="B26" s="881"/>
      <c r="C26" s="881"/>
      <c r="D26" s="882"/>
      <c r="E26" s="882"/>
      <c r="F26" s="882"/>
      <c r="G26" s="882"/>
      <c r="H26" s="858"/>
      <c r="I26" s="858"/>
      <c r="J26" s="883"/>
      <c r="K26" s="883"/>
      <c r="L26" s="849"/>
      <c r="M26" s="850"/>
      <c r="N26" s="884"/>
      <c r="O26" s="885"/>
      <c r="P26" s="858"/>
      <c r="Q26" s="858"/>
      <c r="R26" s="126"/>
      <c r="S26" s="207"/>
      <c r="T26" s="207"/>
      <c r="U26" s="126"/>
      <c r="V26" s="126"/>
      <c r="W26" s="126"/>
      <c r="X26" s="126"/>
      <c r="Y26" s="126"/>
      <c r="Z26" s="185">
        <v>19</v>
      </c>
      <c r="AA26" s="185" t="s">
        <v>325</v>
      </c>
      <c r="AB26" s="184" t="str">
        <f t="shared" si="1"/>
        <v/>
      </c>
      <c r="AC26" s="179"/>
      <c r="AD26" s="180" t="str">
        <f t="shared" si="0"/>
        <v/>
      </c>
    </row>
    <row r="27" spans="1:32" ht="18" customHeight="1" x14ac:dyDescent="0.15">
      <c r="A27" s="881"/>
      <c r="B27" s="881"/>
      <c r="C27" s="881"/>
      <c r="D27" s="882"/>
      <c r="E27" s="882"/>
      <c r="F27" s="882"/>
      <c r="G27" s="882"/>
      <c r="H27" s="858"/>
      <c r="I27" s="858"/>
      <c r="J27" s="883"/>
      <c r="K27" s="883"/>
      <c r="L27" s="849"/>
      <c r="M27" s="850"/>
      <c r="N27" s="884"/>
      <c r="O27" s="885"/>
      <c r="P27" s="858"/>
      <c r="Q27" s="858"/>
      <c r="R27" s="126"/>
      <c r="S27" s="207"/>
      <c r="T27" s="207"/>
      <c r="U27" s="126"/>
      <c r="V27" s="126"/>
      <c r="W27" s="126"/>
      <c r="X27" s="126"/>
      <c r="Y27" s="126"/>
      <c r="Z27" s="185">
        <v>20</v>
      </c>
      <c r="AA27" s="185" t="s">
        <v>326</v>
      </c>
      <c r="AB27" s="184" t="str">
        <f t="shared" si="1"/>
        <v/>
      </c>
      <c r="AC27" s="179"/>
      <c r="AD27" s="180" t="str">
        <f t="shared" si="0"/>
        <v/>
      </c>
    </row>
    <row r="28" spans="1:32" ht="18" customHeight="1" x14ac:dyDescent="0.15">
      <c r="A28" s="881"/>
      <c r="B28" s="881"/>
      <c r="C28" s="881"/>
      <c r="D28" s="882"/>
      <c r="E28" s="882"/>
      <c r="F28" s="882"/>
      <c r="G28" s="882"/>
      <c r="H28" s="858"/>
      <c r="I28" s="858"/>
      <c r="J28" s="883"/>
      <c r="K28" s="883"/>
      <c r="L28" s="849"/>
      <c r="M28" s="850"/>
      <c r="N28" s="884"/>
      <c r="O28" s="885"/>
      <c r="P28" s="858"/>
      <c r="Q28" s="858"/>
      <c r="R28" s="126"/>
      <c r="S28" s="207"/>
      <c r="T28" s="207"/>
      <c r="U28" s="126"/>
      <c r="V28" s="126"/>
      <c r="W28" s="126"/>
      <c r="X28" s="126"/>
      <c r="Y28" s="126"/>
      <c r="Z28" s="185">
        <v>21</v>
      </c>
      <c r="AA28" s="185" t="s">
        <v>327</v>
      </c>
      <c r="AB28" s="184" t="str">
        <f t="shared" si="1"/>
        <v/>
      </c>
      <c r="AC28" s="179"/>
      <c r="AD28" s="180" t="str">
        <f t="shared" si="0"/>
        <v/>
      </c>
    </row>
    <row r="29" spans="1:32" ht="18" customHeight="1" x14ac:dyDescent="0.15">
      <c r="A29" s="881"/>
      <c r="B29" s="881"/>
      <c r="C29" s="881"/>
      <c r="D29" s="882"/>
      <c r="E29" s="882"/>
      <c r="F29" s="882"/>
      <c r="G29" s="882"/>
      <c r="H29" s="858"/>
      <c r="I29" s="858"/>
      <c r="J29" s="883"/>
      <c r="K29" s="883"/>
      <c r="L29" s="849"/>
      <c r="M29" s="850"/>
      <c r="N29" s="884"/>
      <c r="O29" s="885"/>
      <c r="P29" s="858"/>
      <c r="Q29" s="858"/>
      <c r="R29" s="126"/>
      <c r="S29" s="207"/>
      <c r="T29" s="207"/>
      <c r="U29" s="126"/>
      <c r="V29" s="126"/>
      <c r="W29" s="126"/>
      <c r="X29" s="126"/>
      <c r="Y29" s="126"/>
      <c r="Z29" s="185">
        <v>22</v>
      </c>
      <c r="AA29" s="185" t="s">
        <v>329</v>
      </c>
      <c r="AB29" s="184" t="str">
        <f t="shared" si="1"/>
        <v/>
      </c>
      <c r="AC29" s="179"/>
      <c r="AD29" s="180" t="str">
        <f t="shared" si="0"/>
        <v/>
      </c>
    </row>
    <row r="30" spans="1:32" ht="18" customHeight="1" x14ac:dyDescent="0.15">
      <c r="A30" s="881"/>
      <c r="B30" s="881"/>
      <c r="C30" s="881"/>
      <c r="D30" s="882"/>
      <c r="E30" s="882"/>
      <c r="F30" s="882"/>
      <c r="G30" s="882"/>
      <c r="H30" s="858"/>
      <c r="I30" s="858"/>
      <c r="J30" s="883"/>
      <c r="K30" s="883"/>
      <c r="L30" s="849"/>
      <c r="M30" s="850"/>
      <c r="N30" s="884"/>
      <c r="O30" s="885"/>
      <c r="P30" s="858"/>
      <c r="Q30" s="858"/>
      <c r="R30" s="126"/>
      <c r="S30" s="207"/>
      <c r="T30" s="207"/>
      <c r="U30" s="126"/>
      <c r="V30" s="126"/>
      <c r="W30" s="126"/>
      <c r="X30" s="126"/>
      <c r="Y30" s="126"/>
      <c r="Z30" s="185">
        <v>23</v>
      </c>
      <c r="AA30" s="185" t="s">
        <v>330</v>
      </c>
      <c r="AB30" s="184" t="str">
        <f t="shared" si="1"/>
        <v/>
      </c>
      <c r="AC30" s="179"/>
      <c r="AD30" s="180" t="str">
        <f t="shared" si="0"/>
        <v/>
      </c>
    </row>
    <row r="31" spans="1:32" ht="18" customHeight="1" x14ac:dyDescent="0.15">
      <c r="A31" s="881"/>
      <c r="B31" s="881"/>
      <c r="C31" s="881"/>
      <c r="D31" s="882"/>
      <c r="E31" s="882"/>
      <c r="F31" s="882"/>
      <c r="G31" s="882"/>
      <c r="H31" s="858"/>
      <c r="I31" s="858"/>
      <c r="J31" s="883"/>
      <c r="K31" s="883"/>
      <c r="L31" s="849"/>
      <c r="M31" s="850"/>
      <c r="N31" s="884"/>
      <c r="O31" s="885"/>
      <c r="P31" s="858"/>
      <c r="Q31" s="858"/>
      <c r="R31" s="126"/>
      <c r="S31" s="207"/>
      <c r="T31" s="207"/>
      <c r="U31" s="126"/>
      <c r="V31" s="126"/>
      <c r="W31" s="126"/>
      <c r="X31" s="126"/>
      <c r="Y31" s="126"/>
      <c r="Z31" s="185">
        <v>24</v>
      </c>
      <c r="AA31" s="185" t="s">
        <v>332</v>
      </c>
      <c r="AB31" s="184" t="str">
        <f t="shared" si="1"/>
        <v/>
      </c>
      <c r="AC31" s="179"/>
      <c r="AD31" s="180" t="str">
        <f t="shared" si="0"/>
        <v/>
      </c>
    </row>
    <row r="32" spans="1:32" ht="18" customHeight="1" x14ac:dyDescent="0.15">
      <c r="A32" s="133" t="s">
        <v>355</v>
      </c>
      <c r="B32" s="134"/>
      <c r="C32" s="134"/>
      <c r="D32" s="134"/>
      <c r="E32" s="134"/>
      <c r="F32" s="134"/>
      <c r="G32" s="134"/>
      <c r="H32" s="134"/>
      <c r="I32" s="134"/>
      <c r="J32" s="134"/>
      <c r="K32" s="134"/>
      <c r="L32" s="134"/>
      <c r="M32" s="134"/>
      <c r="N32" s="134"/>
      <c r="O32" s="134"/>
      <c r="P32" s="126"/>
      <c r="Q32" s="207"/>
      <c r="R32" s="207"/>
      <c r="S32" s="207"/>
      <c r="T32" s="207"/>
      <c r="U32" s="126"/>
      <c r="V32" s="126"/>
      <c r="W32" s="126"/>
      <c r="X32" s="126"/>
      <c r="Y32" s="126"/>
      <c r="Z32" s="185">
        <v>25</v>
      </c>
      <c r="AA32" s="185" t="s">
        <v>333</v>
      </c>
      <c r="AB32" s="180"/>
    </row>
    <row r="33" spans="1:33" ht="18" customHeight="1" x14ac:dyDescent="0.15">
      <c r="A33" s="857" t="s">
        <v>340</v>
      </c>
      <c r="B33" s="857"/>
      <c r="C33" s="857"/>
      <c r="D33" s="857"/>
      <c r="E33" s="857"/>
      <c r="F33" s="857" t="s">
        <v>318</v>
      </c>
      <c r="G33" s="857"/>
      <c r="H33" s="857"/>
      <c r="I33" s="857"/>
      <c r="J33" s="857"/>
      <c r="K33" s="857" t="s">
        <v>341</v>
      </c>
      <c r="L33" s="857"/>
      <c r="M33" s="857"/>
      <c r="N33" s="857"/>
      <c r="O33" s="857"/>
      <c r="P33" s="126"/>
      <c r="Q33" s="126"/>
      <c r="R33" s="126"/>
      <c r="S33" s="126"/>
      <c r="T33" s="126"/>
      <c r="U33" s="126"/>
      <c r="V33" s="126"/>
      <c r="W33" s="126"/>
      <c r="X33" s="126"/>
      <c r="Y33" s="126"/>
      <c r="Z33" s="185">
        <v>26</v>
      </c>
      <c r="AA33" s="185" t="s">
        <v>334</v>
      </c>
      <c r="AB33" s="180"/>
    </row>
    <row r="34" spans="1:33" ht="18" customHeight="1" x14ac:dyDescent="0.15">
      <c r="A34" s="838" t="s">
        <v>743</v>
      </c>
      <c r="B34" s="839"/>
      <c r="C34" s="839"/>
      <c r="D34" s="839"/>
      <c r="E34" s="840"/>
      <c r="F34" s="877"/>
      <c r="G34" s="878"/>
      <c r="H34" s="878"/>
      <c r="I34" s="878"/>
      <c r="J34" s="879"/>
      <c r="K34" s="836"/>
      <c r="L34" s="880"/>
      <c r="M34" s="880"/>
      <c r="N34" s="880"/>
      <c r="O34" s="837"/>
      <c r="P34" s="126"/>
      <c r="Q34" s="126"/>
      <c r="R34" s="126"/>
      <c r="S34" s="126"/>
      <c r="T34" s="126"/>
      <c r="U34" s="126"/>
      <c r="V34" s="126"/>
      <c r="W34" s="126"/>
      <c r="X34" s="126"/>
      <c r="Y34" s="126"/>
      <c r="Z34" s="185">
        <v>31</v>
      </c>
      <c r="AA34" s="185" t="s">
        <v>339</v>
      </c>
      <c r="AB34" s="180"/>
    </row>
    <row r="35" spans="1:33" ht="18" customHeight="1" x14ac:dyDescent="0.15">
      <c r="A35" s="872"/>
      <c r="B35" s="872"/>
      <c r="C35" s="872"/>
      <c r="D35" s="872"/>
      <c r="E35" s="872"/>
      <c r="F35" s="873"/>
      <c r="G35" s="873"/>
      <c r="H35" s="873"/>
      <c r="I35" s="873"/>
      <c r="J35" s="873"/>
      <c r="K35" s="856"/>
      <c r="L35" s="856"/>
      <c r="M35" s="856"/>
      <c r="N35" s="856"/>
      <c r="O35" s="856"/>
      <c r="P35" s="126"/>
      <c r="Q35" s="126"/>
      <c r="R35" s="126"/>
      <c r="S35" s="126"/>
      <c r="T35" s="126"/>
      <c r="U35" s="126"/>
      <c r="V35" s="126"/>
      <c r="W35" s="126"/>
      <c r="X35" s="126"/>
      <c r="Y35" s="126"/>
      <c r="Z35" s="185">
        <v>27</v>
      </c>
      <c r="AA35" s="185" t="s">
        <v>335</v>
      </c>
      <c r="AB35" s="180"/>
    </row>
    <row r="36" spans="1:33" ht="18" customHeight="1" x14ac:dyDescent="0.15">
      <c r="A36" s="872"/>
      <c r="B36" s="872"/>
      <c r="C36" s="872"/>
      <c r="D36" s="872"/>
      <c r="E36" s="872"/>
      <c r="F36" s="873"/>
      <c r="G36" s="873"/>
      <c r="H36" s="873"/>
      <c r="I36" s="873"/>
      <c r="J36" s="873"/>
      <c r="K36" s="856"/>
      <c r="L36" s="856"/>
      <c r="M36" s="856"/>
      <c r="N36" s="856"/>
      <c r="O36" s="856"/>
      <c r="P36" s="126"/>
      <c r="Q36" s="126"/>
      <c r="R36" s="126"/>
      <c r="S36" s="126"/>
      <c r="T36" s="126"/>
      <c r="U36" s="126"/>
      <c r="V36" s="126"/>
      <c r="W36" s="126"/>
      <c r="X36" s="126"/>
      <c r="Y36" s="126"/>
      <c r="Z36" s="185">
        <v>28</v>
      </c>
      <c r="AA36" s="185" t="s">
        <v>336</v>
      </c>
      <c r="AB36" s="180"/>
    </row>
    <row r="37" spans="1:33" ht="18" customHeight="1" x14ac:dyDescent="0.15">
      <c r="A37" s="872"/>
      <c r="B37" s="872"/>
      <c r="C37" s="872"/>
      <c r="D37" s="872"/>
      <c r="E37" s="872"/>
      <c r="F37" s="873"/>
      <c r="G37" s="873"/>
      <c r="H37" s="873"/>
      <c r="I37" s="873"/>
      <c r="J37" s="873"/>
      <c r="K37" s="856"/>
      <c r="L37" s="856"/>
      <c r="M37" s="856"/>
      <c r="N37" s="856"/>
      <c r="O37" s="856"/>
      <c r="P37" s="126"/>
      <c r="Q37" s="126"/>
      <c r="R37" s="126"/>
      <c r="S37" s="126"/>
      <c r="T37" s="126"/>
      <c r="U37" s="126"/>
      <c r="V37" s="126"/>
      <c r="W37" s="126"/>
      <c r="X37" s="126"/>
      <c r="Y37" s="126"/>
      <c r="Z37" s="185">
        <v>29</v>
      </c>
      <c r="AA37" s="185" t="s">
        <v>337</v>
      </c>
      <c r="AB37" s="180"/>
    </row>
    <row r="38" spans="1:33" ht="18" customHeight="1" x14ac:dyDescent="0.15">
      <c r="A38" s="872"/>
      <c r="B38" s="872"/>
      <c r="C38" s="872"/>
      <c r="D38" s="872"/>
      <c r="E38" s="872"/>
      <c r="F38" s="873"/>
      <c r="G38" s="873"/>
      <c r="H38" s="873"/>
      <c r="I38" s="873"/>
      <c r="J38" s="873"/>
      <c r="K38" s="856"/>
      <c r="L38" s="856"/>
      <c r="M38" s="856"/>
      <c r="N38" s="856"/>
      <c r="O38" s="856"/>
      <c r="P38" s="126"/>
      <c r="Q38" s="126"/>
      <c r="R38" s="126"/>
      <c r="S38" s="126"/>
      <c r="T38" s="126"/>
      <c r="U38" s="126"/>
      <c r="V38" s="126"/>
      <c r="W38" s="126"/>
      <c r="X38" s="126"/>
      <c r="Y38" s="126"/>
      <c r="Z38" s="185">
        <v>32</v>
      </c>
      <c r="AA38" s="185" t="s">
        <v>342</v>
      </c>
      <c r="AB38" s="180"/>
    </row>
    <row r="39" spans="1:33" ht="18" customHeight="1" x14ac:dyDescent="0.15">
      <c r="A39" s="872"/>
      <c r="B39" s="872"/>
      <c r="C39" s="872"/>
      <c r="D39" s="872"/>
      <c r="E39" s="872"/>
      <c r="F39" s="873"/>
      <c r="G39" s="873"/>
      <c r="H39" s="873"/>
      <c r="I39" s="873"/>
      <c r="J39" s="873"/>
      <c r="K39" s="856"/>
      <c r="L39" s="856"/>
      <c r="M39" s="856"/>
      <c r="N39" s="856"/>
      <c r="O39" s="856"/>
      <c r="P39" s="126"/>
      <c r="Q39" s="126"/>
      <c r="R39" s="126"/>
      <c r="S39" s="126"/>
      <c r="T39" s="126"/>
      <c r="U39" s="126"/>
      <c r="V39" s="126"/>
      <c r="W39" s="126"/>
      <c r="X39" s="126"/>
      <c r="Y39" s="126"/>
      <c r="Z39" s="185">
        <v>30</v>
      </c>
      <c r="AA39" s="185" t="s">
        <v>343</v>
      </c>
      <c r="AB39" s="180"/>
    </row>
    <row r="40" spans="1:33" ht="18" customHeight="1" x14ac:dyDescent="0.15">
      <c r="A40" s="872"/>
      <c r="B40" s="872"/>
      <c r="C40" s="872"/>
      <c r="D40" s="872"/>
      <c r="E40" s="872"/>
      <c r="F40" s="873"/>
      <c r="G40" s="873"/>
      <c r="H40" s="873"/>
      <c r="I40" s="873"/>
      <c r="J40" s="873"/>
      <c r="K40" s="856"/>
      <c r="L40" s="856"/>
      <c r="M40" s="856"/>
      <c r="N40" s="856"/>
      <c r="O40" s="856"/>
      <c r="P40" s="126"/>
      <c r="Q40" s="126"/>
      <c r="R40" s="126"/>
      <c r="S40" s="126"/>
      <c r="T40" s="126"/>
      <c r="U40" s="126"/>
      <c r="V40" s="126"/>
      <c r="W40" s="126"/>
      <c r="X40" s="126"/>
      <c r="Y40" s="126"/>
    </row>
    <row r="41" spans="1:33" ht="18" customHeight="1" x14ac:dyDescent="0.15">
      <c r="A41" s="872"/>
      <c r="B41" s="872"/>
      <c r="C41" s="872"/>
      <c r="D41" s="872"/>
      <c r="E41" s="872"/>
      <c r="F41" s="873"/>
      <c r="G41" s="873"/>
      <c r="H41" s="873"/>
      <c r="I41" s="873"/>
      <c r="J41" s="873"/>
      <c r="K41" s="856"/>
      <c r="L41" s="856"/>
      <c r="M41" s="856"/>
      <c r="N41" s="856"/>
      <c r="O41" s="856"/>
      <c r="P41" s="126"/>
      <c r="Q41" s="126"/>
      <c r="R41" s="126"/>
      <c r="S41" s="126"/>
      <c r="T41" s="126"/>
      <c r="U41" s="126"/>
      <c r="V41" s="126"/>
      <c r="W41" s="126"/>
      <c r="X41" s="126"/>
      <c r="Y41" s="126"/>
      <c r="Z41" s="183" t="s">
        <v>367</v>
      </c>
      <c r="AA41" s="183">
        <v>2</v>
      </c>
    </row>
    <row r="42" spans="1:33" ht="18" customHeight="1" x14ac:dyDescent="0.15">
      <c r="A42" s="872"/>
      <c r="B42" s="872"/>
      <c r="C42" s="872"/>
      <c r="D42" s="872"/>
      <c r="E42" s="872"/>
      <c r="F42" s="873"/>
      <c r="G42" s="873"/>
      <c r="H42" s="873"/>
      <c r="I42" s="873"/>
      <c r="J42" s="873"/>
      <c r="K42" s="856"/>
      <c r="L42" s="856"/>
      <c r="M42" s="856"/>
      <c r="N42" s="856"/>
      <c r="O42" s="856"/>
      <c r="P42" s="126"/>
      <c r="Q42" s="126"/>
      <c r="R42" s="126"/>
      <c r="S42" s="126"/>
      <c r="T42" s="126"/>
      <c r="U42" s="126"/>
      <c r="V42" s="126"/>
      <c r="W42" s="126"/>
      <c r="X42" s="126"/>
      <c r="Y42" s="126"/>
      <c r="Z42" s="183" t="s">
        <v>366</v>
      </c>
      <c r="AA42" s="183">
        <v>1</v>
      </c>
    </row>
    <row r="43" spans="1:33" ht="18" customHeight="1" x14ac:dyDescent="0.15">
      <c r="A43" s="872"/>
      <c r="B43" s="872"/>
      <c r="C43" s="872"/>
      <c r="D43" s="872"/>
      <c r="E43" s="872"/>
      <c r="F43" s="873"/>
      <c r="G43" s="873"/>
      <c r="H43" s="873"/>
      <c r="I43" s="873"/>
      <c r="J43" s="873"/>
      <c r="K43" s="856"/>
      <c r="L43" s="856"/>
      <c r="M43" s="856"/>
      <c r="N43" s="856"/>
      <c r="O43" s="856"/>
      <c r="P43" s="126"/>
      <c r="Q43" s="126"/>
      <c r="R43" s="126"/>
      <c r="S43" s="126"/>
      <c r="T43" s="126"/>
      <c r="U43" s="126"/>
      <c r="V43" s="126"/>
      <c r="W43" s="126"/>
      <c r="X43" s="126"/>
      <c r="Y43" s="126"/>
      <c r="Z43" s="183" t="s">
        <v>368</v>
      </c>
      <c r="AA43" s="183">
        <v>3</v>
      </c>
    </row>
    <row r="44" spans="1:33" ht="18" customHeight="1" x14ac:dyDescent="0.15">
      <c r="A44" s="872"/>
      <c r="B44" s="872"/>
      <c r="C44" s="872"/>
      <c r="D44" s="872"/>
      <c r="E44" s="872"/>
      <c r="F44" s="873"/>
      <c r="G44" s="873"/>
      <c r="H44" s="873"/>
      <c r="I44" s="873"/>
      <c r="J44" s="873"/>
      <c r="K44" s="856"/>
      <c r="L44" s="856"/>
      <c r="M44" s="856"/>
      <c r="N44" s="856"/>
      <c r="O44" s="856"/>
      <c r="P44" s="126"/>
      <c r="Q44" s="126"/>
      <c r="R44" s="126"/>
      <c r="S44" s="126"/>
      <c r="T44" s="126"/>
      <c r="U44" s="126"/>
      <c r="V44" s="126"/>
      <c r="W44" s="126"/>
      <c r="X44" s="126"/>
      <c r="Y44" s="126"/>
    </row>
    <row r="45" spans="1:33" ht="18" customHeight="1" x14ac:dyDescent="0.15">
      <c r="A45" s="872"/>
      <c r="B45" s="872"/>
      <c r="C45" s="872"/>
      <c r="D45" s="872"/>
      <c r="E45" s="872"/>
      <c r="F45" s="873"/>
      <c r="G45" s="873"/>
      <c r="H45" s="873"/>
      <c r="I45" s="873"/>
      <c r="J45" s="873"/>
      <c r="K45" s="856"/>
      <c r="L45" s="856"/>
      <c r="M45" s="856"/>
      <c r="N45" s="856"/>
      <c r="O45" s="856"/>
      <c r="P45" s="126"/>
      <c r="Q45" s="126"/>
      <c r="R45" s="126"/>
      <c r="S45" s="126"/>
      <c r="T45" s="126"/>
      <c r="U45" s="126"/>
      <c r="V45" s="126"/>
      <c r="W45" s="126"/>
      <c r="X45" s="126"/>
      <c r="Y45" s="126"/>
      <c r="Z45" s="183" t="s">
        <v>370</v>
      </c>
      <c r="AA45" s="183">
        <v>2</v>
      </c>
      <c r="AC45" s="121" t="s">
        <v>707</v>
      </c>
      <c r="AD45" s="121">
        <v>1</v>
      </c>
    </row>
    <row r="46" spans="1:33" ht="18" customHeight="1" x14ac:dyDescent="0.15">
      <c r="A46" s="132" t="s">
        <v>795</v>
      </c>
      <c r="B46" s="124"/>
      <c r="C46" s="124"/>
      <c r="D46" s="124"/>
      <c r="E46" s="124"/>
      <c r="F46" s="124"/>
      <c r="G46" s="124"/>
      <c r="H46" s="124"/>
      <c r="I46" s="124"/>
      <c r="J46" s="124"/>
      <c r="K46" s="124"/>
      <c r="L46" s="124"/>
      <c r="M46" s="124"/>
      <c r="N46" s="124"/>
      <c r="O46" s="124"/>
      <c r="P46" s="126"/>
      <c r="Q46" s="126"/>
      <c r="R46" s="126"/>
      <c r="S46" s="126"/>
      <c r="T46" s="126"/>
      <c r="U46" s="126"/>
      <c r="V46" s="126"/>
      <c r="W46" s="126"/>
      <c r="X46" s="126"/>
      <c r="Y46" s="126"/>
      <c r="Z46" s="183" t="s">
        <v>541</v>
      </c>
      <c r="AA46" s="183">
        <v>1</v>
      </c>
      <c r="AC46" s="121" t="s">
        <v>708</v>
      </c>
    </row>
    <row r="47" spans="1:33" ht="18" customHeight="1" x14ac:dyDescent="0.15">
      <c r="A47" s="859" t="s">
        <v>706</v>
      </c>
      <c r="B47" s="859" t="s">
        <v>710</v>
      </c>
      <c r="C47" s="859"/>
      <c r="D47" s="859"/>
      <c r="E47" s="859" t="s">
        <v>799</v>
      </c>
      <c r="F47" s="859"/>
      <c r="G47" s="859" t="s">
        <v>356</v>
      </c>
      <c r="H47" s="859"/>
      <c r="I47" s="859" t="s">
        <v>576</v>
      </c>
      <c r="J47" s="859" t="s">
        <v>711</v>
      </c>
      <c r="K47" s="860" t="s">
        <v>357</v>
      </c>
      <c r="L47" s="861"/>
      <c r="M47" s="860" t="s">
        <v>358</v>
      </c>
      <c r="N47" s="861"/>
      <c r="O47" s="860" t="s">
        <v>360</v>
      </c>
      <c r="P47" s="861"/>
      <c r="Q47" s="860" t="s">
        <v>359</v>
      </c>
      <c r="R47" s="861"/>
      <c r="S47" s="859" t="s">
        <v>353</v>
      </c>
      <c r="T47" s="859"/>
      <c r="U47" s="126"/>
      <c r="V47" s="207"/>
      <c r="W47" s="126"/>
      <c r="X47" s="126"/>
      <c r="Y47" s="126"/>
      <c r="Z47" s="183" t="s">
        <v>539</v>
      </c>
      <c r="AA47" s="183">
        <v>3</v>
      </c>
      <c r="AC47" s="121" t="s">
        <v>709</v>
      </c>
    </row>
    <row r="48" spans="1:33" ht="18" customHeight="1" x14ac:dyDescent="0.15">
      <c r="A48" s="859"/>
      <c r="B48" s="859"/>
      <c r="C48" s="859"/>
      <c r="D48" s="859"/>
      <c r="E48" s="859"/>
      <c r="F48" s="859"/>
      <c r="G48" s="859"/>
      <c r="H48" s="859"/>
      <c r="I48" s="859"/>
      <c r="J48" s="859"/>
      <c r="K48" s="862"/>
      <c r="L48" s="863"/>
      <c r="M48" s="862"/>
      <c r="N48" s="863"/>
      <c r="O48" s="862"/>
      <c r="P48" s="863"/>
      <c r="Q48" s="862"/>
      <c r="R48" s="863"/>
      <c r="S48" s="859"/>
      <c r="T48" s="859"/>
      <c r="U48" s="126"/>
      <c r="V48" s="207"/>
      <c r="W48" s="126"/>
      <c r="X48" s="126"/>
      <c r="Y48" s="126"/>
      <c r="AG48" s="250" t="s">
        <v>798</v>
      </c>
    </row>
    <row r="49" spans="1:34" ht="18" customHeight="1" x14ac:dyDescent="0.15">
      <c r="A49" s="260" t="s">
        <v>707</v>
      </c>
      <c r="B49" s="874" t="s">
        <v>718</v>
      </c>
      <c r="C49" s="875"/>
      <c r="D49" s="876"/>
      <c r="E49" s="870" t="s">
        <v>744</v>
      </c>
      <c r="F49" s="871"/>
      <c r="G49" s="838" t="s">
        <v>746</v>
      </c>
      <c r="H49" s="840"/>
      <c r="I49" s="261">
        <v>1</v>
      </c>
      <c r="J49" s="261" t="s">
        <v>408</v>
      </c>
      <c r="K49" s="870" t="s">
        <v>748</v>
      </c>
      <c r="L49" s="871"/>
      <c r="M49" s="838" t="s">
        <v>749</v>
      </c>
      <c r="N49" s="840"/>
      <c r="O49" s="868"/>
      <c r="P49" s="869"/>
      <c r="Q49" s="868"/>
      <c r="R49" s="869"/>
      <c r="S49" s="836"/>
      <c r="T49" s="837"/>
      <c r="U49" s="126"/>
      <c r="V49" s="207"/>
      <c r="W49" s="126"/>
      <c r="X49" s="126"/>
      <c r="Y49" s="126"/>
      <c r="Z49" s="161" t="str">
        <f>IF(A49="","",A49)</f>
        <v>占用</v>
      </c>
      <c r="AB49" s="184">
        <f t="shared" ref="AB49:AB67" si="2">IF(ISBLANK(A49),"",VLOOKUP(A49,$Z$45:$AA$47,2))</f>
        <v>3</v>
      </c>
      <c r="AC49" s="179"/>
      <c r="AD49" s="180" t="str">
        <f t="shared" ref="AD49:AD67" si="3">IF(ISBLANK(A49),"","INSERT INTO [PMS_chiba].[dbo].[OCP_BASE_TABLE]
"&amp;" ([OB_OCP_ID]
"&amp;" ,[OB_PARK_ID]
"&amp;" ,[OB_OCP_NAME]
"&amp;" ,[OB_OCP_ADDRESS]
"&amp;" ,[OB_OCP_TERM_START]
"&amp;" ,[OB_OCP_TERM_END]
"&amp;" ,[OB_NOTE]
"&amp;" ,[OB_HAISHI_FLAG]
"&amp;" ,[OB_CATEGORY_ID])
"&amp;" SELECT MAX([OB_OCP_ID])+1
 ,"&amp;$A$2&amp;"
 ,"&amp;IF(ISBLANK(K49),"NULL","'"&amp;K49&amp;"'")&amp;"
 ,"&amp;IF(ISBLANK(M49),"NULL","'"&amp;M49&amp;"'")&amp;"
 ,"&amp;IF(ISBLANK(O49),"NULL","'"&amp;TEXT(O49,"yyyy/m/d"&amp;"'"))&amp;"
 ,"&amp;IF(ISBLANK(Q49),"NULL","'"&amp;TEXT(Q49,"yyyy/m/d"&amp;"'"))&amp;"
 ,"&amp;IF(ISBLANK(S49),"NULL","'"&amp;S49&amp;"'")&amp;"
 ,0
 ,"&amp;IF(ISBLANK(AB49),"NULL",AB49)&amp;"
 FROM [PMS_chiba].[dbo].[OCP_BASE_TABLE];
"&amp;" INSERT INTO [PMS_chiba].[dbo].[OCP_DETAIL_TABLE]
"&amp;" ([OD_OCP_ID]
"&amp;" ,[OD_ROW_NUMBER]
"&amp;" ,[OD_OCP_OBJECT]
"&amp;" ,[OD_STRUCT]
"&amp;" ,[OD_QTY])
 SELECT MAX([OB_OCP_ID])
 ,1
 ,"&amp;IF(ISBLANK(E49),"NULL","'"&amp;E49&amp;"'")&amp;"
 ,"&amp;IF(ISBLANK(G49),"NULL","'"&amp;G49&amp;"'")&amp;"
 ,"&amp;IF(ISBLANK(I49),0,I49)&amp;"
  FROM [PMS_chiba].[dbo].[OCP_BASE_TABLE]
")</f>
        <v xml:space="preserve">INSERT INTO [PMS_chiba].[dbo].[OCP_BASE_TABLE]
 ([OB_OCP_ID]
 ,[OB_PARK_ID]
 ,[OB_OCP_NAME]
 ,[OB_OCP_ADDRESS]
 ,[OB_OCP_TERM_START]
 ,[OB_OCP_TERM_END]
 ,[OB_NOTE]
 ,[OB_HAISHI_FLAG]
 ,[OB_CATEGORY_ID])
 SELECT MAX([OB_OCP_ID])+1
 ,9999
 ,'千葉市消防局'
 ,'中央区長洲1-2-1'
 ,NULL
 ,NULL
 ,NULL
 ,0
 ,3
 FROM [PMS_chiba].[dbo].[OCP_BASE_TABLE];
 INSERT INTO [PMS_chiba].[dbo].[OCP_DETAIL_TABLE]
 ([OD_OCP_ID]
 ,[OD_ROW_NUMBER]
 ,[OD_OCP_OBJECT]
 ,[OD_STRUCT]
 ,[OD_QTY])
 SELECT MAX([OB_OCP_ID])
 ,1
 ,'防火水槽'
 ,'HCT40－I－1.0'
 ,1
  FROM [PMS_chiba].[dbo].[OCP_BASE_TABLE]
</v>
      </c>
      <c r="AG49" s="185" t="s">
        <v>712</v>
      </c>
      <c r="AH49" s="246"/>
    </row>
    <row r="50" spans="1:34" ht="18" customHeight="1" x14ac:dyDescent="0.15">
      <c r="A50" s="260" t="s">
        <v>707</v>
      </c>
      <c r="B50" s="874" t="s">
        <v>718</v>
      </c>
      <c r="C50" s="875"/>
      <c r="D50" s="876"/>
      <c r="E50" s="870" t="s">
        <v>745</v>
      </c>
      <c r="F50" s="871"/>
      <c r="G50" s="838" t="s">
        <v>747</v>
      </c>
      <c r="H50" s="840"/>
      <c r="I50" s="261">
        <v>1</v>
      </c>
      <c r="J50" s="261" t="s">
        <v>408</v>
      </c>
      <c r="K50" s="870" t="s">
        <v>748</v>
      </c>
      <c r="L50" s="871"/>
      <c r="M50" s="838" t="s">
        <v>749</v>
      </c>
      <c r="N50" s="840"/>
      <c r="O50" s="868"/>
      <c r="P50" s="869"/>
      <c r="Q50" s="868"/>
      <c r="R50" s="869"/>
      <c r="S50" s="836"/>
      <c r="T50" s="837"/>
      <c r="U50" s="126"/>
      <c r="V50" s="207"/>
      <c r="W50" s="126"/>
      <c r="X50" s="126"/>
      <c r="Y50" s="126"/>
      <c r="Z50" s="161" t="str">
        <f t="shared" ref="Z50:Z55" si="4">IF(A50="","",IF(A50=A49,"〃",A50))</f>
        <v>〃</v>
      </c>
      <c r="AB50" s="184">
        <f t="shared" si="2"/>
        <v>3</v>
      </c>
      <c r="AC50" s="179"/>
      <c r="AD50" s="180" t="str">
        <f t="shared" si="3"/>
        <v xml:space="preserve">INSERT INTO [PMS_chiba].[dbo].[OCP_BASE_TABLE]
 ([OB_OCP_ID]
 ,[OB_PARK_ID]
 ,[OB_OCP_NAME]
 ,[OB_OCP_ADDRESS]
 ,[OB_OCP_TERM_START]
 ,[OB_OCP_TERM_END]
 ,[OB_NOTE]
 ,[OB_HAISHI_FLAG]
 ,[OB_CATEGORY_ID])
 SELECT MAX([OB_OCP_ID])+1
 ,9999
 ,'千葉市消防局'
 ,'中央区長洲1-2-1'
 ,NULL
 ,NULL
 ,NULL
 ,0
 ,3
 FROM [PMS_chiba].[dbo].[OCP_BASE_TABLE];
 INSERT INTO [PMS_chiba].[dbo].[OCP_DETAIL_TABLE]
 ([OD_OCP_ID]
 ,[OD_ROW_NUMBER]
 ,[OD_OCP_OBJECT]
 ,[OD_STRUCT]
 ,[OD_QTY])
 SELECT MAX([OB_OCP_ID])
 ,1
 ,'防火水槽標識'
 ,'H=○ｍ、径○cm'
 ,1
  FROM [PMS_chiba].[dbo].[OCP_BASE_TABLE]
</v>
      </c>
      <c r="AG50" s="185" t="s">
        <v>713</v>
      </c>
      <c r="AH50" s="246"/>
    </row>
    <row r="51" spans="1:34" ht="18" customHeight="1" x14ac:dyDescent="0.15">
      <c r="A51" s="260" t="s">
        <v>707</v>
      </c>
      <c r="B51" s="874" t="s">
        <v>712</v>
      </c>
      <c r="C51" s="875"/>
      <c r="D51" s="876"/>
      <c r="E51" s="870" t="s">
        <v>800</v>
      </c>
      <c r="F51" s="871"/>
      <c r="G51" s="870" t="s">
        <v>801</v>
      </c>
      <c r="H51" s="871"/>
      <c r="I51" s="261">
        <v>1</v>
      </c>
      <c r="J51" s="261" t="s">
        <v>807</v>
      </c>
      <c r="K51" s="870" t="s">
        <v>802</v>
      </c>
      <c r="L51" s="871"/>
      <c r="M51" s="838" t="s">
        <v>803</v>
      </c>
      <c r="N51" s="840"/>
      <c r="O51" s="868"/>
      <c r="P51" s="869"/>
      <c r="Q51" s="868"/>
      <c r="R51" s="869"/>
      <c r="S51" s="870"/>
      <c r="T51" s="871"/>
      <c r="U51" s="126"/>
      <c r="V51" s="126"/>
      <c r="W51" s="126"/>
      <c r="X51" s="126"/>
      <c r="Y51" s="126"/>
      <c r="Z51" s="161" t="str">
        <f t="shared" si="4"/>
        <v>〃</v>
      </c>
      <c r="AB51" s="184">
        <f t="shared" si="2"/>
        <v>3</v>
      </c>
      <c r="AC51" s="179"/>
      <c r="AD51" s="180" t="str">
        <f t="shared" si="3"/>
        <v xml:space="preserve">INSERT INTO [PMS_chiba].[dbo].[OCP_BASE_TABLE]
 ([OB_OCP_ID]
 ,[OB_PARK_ID]
 ,[OB_OCP_NAME]
 ,[OB_OCP_ADDRESS]
 ,[OB_OCP_TERM_START]
 ,[OB_OCP_TERM_END]
 ,[OB_NOTE]
 ,[OB_HAISHI_FLAG]
 ,[OB_CATEGORY_ID])
 SELECT MAX([OB_OCP_ID])+1
 ,9999
 ,'東京電力㈱'
 ,'美浜区幸町1-21-19'
 ,NULL
 ,NULL
 ,NULL
 ,0
 ,3
 FROM [PMS_chiba].[dbo].[OCP_BASE_TABLE];
 INSERT INTO [PMS_chiba].[dbo].[OCP_DETAIL_TABLE]
 ([OD_OCP_ID]
 ,[OD_ROW_NUMBER]
 ,[OD_OCP_OBJECT]
 ,[OD_STRUCT]
 ,[OD_QTY])
 SELECT MAX([OB_OCP_ID])
 ,1
 ,'電柱'
 ,'コンクリート柱'
 ,1
  FROM [PMS_chiba].[dbo].[OCP_BASE_TABLE]
</v>
      </c>
      <c r="AG51" s="185" t="s">
        <v>714</v>
      </c>
      <c r="AH51" s="246"/>
    </row>
    <row r="52" spans="1:34" ht="18" customHeight="1" x14ac:dyDescent="0.15">
      <c r="A52" s="262"/>
      <c r="B52" s="851"/>
      <c r="C52" s="852"/>
      <c r="D52" s="853"/>
      <c r="E52" s="836"/>
      <c r="F52" s="837"/>
      <c r="G52" s="836"/>
      <c r="H52" s="837"/>
      <c r="I52" s="263"/>
      <c r="J52" s="263"/>
      <c r="K52" s="836"/>
      <c r="L52" s="837"/>
      <c r="M52" s="866"/>
      <c r="N52" s="867"/>
      <c r="O52" s="849"/>
      <c r="P52" s="850"/>
      <c r="Q52" s="849"/>
      <c r="R52" s="850"/>
      <c r="S52" s="836"/>
      <c r="T52" s="837"/>
      <c r="U52" s="126"/>
      <c r="V52" s="126"/>
      <c r="W52" s="126"/>
      <c r="X52" s="126"/>
      <c r="Y52" s="126"/>
      <c r="Z52" s="161" t="str">
        <f t="shared" si="4"/>
        <v/>
      </c>
      <c r="AB52" s="184" t="str">
        <f t="shared" si="2"/>
        <v/>
      </c>
      <c r="AC52" s="179"/>
      <c r="AD52" s="180" t="str">
        <f t="shared" si="3"/>
        <v/>
      </c>
      <c r="AG52" s="185" t="s">
        <v>715</v>
      </c>
      <c r="AH52" s="246"/>
    </row>
    <row r="53" spans="1:34" ht="18" customHeight="1" x14ac:dyDescent="0.15">
      <c r="A53" s="262"/>
      <c r="B53" s="851"/>
      <c r="C53" s="852"/>
      <c r="D53" s="853"/>
      <c r="E53" s="836"/>
      <c r="F53" s="837"/>
      <c r="G53" s="836"/>
      <c r="H53" s="837"/>
      <c r="I53" s="263"/>
      <c r="J53" s="263"/>
      <c r="K53" s="836"/>
      <c r="L53" s="837"/>
      <c r="M53" s="866"/>
      <c r="N53" s="867"/>
      <c r="O53" s="849"/>
      <c r="P53" s="850"/>
      <c r="Q53" s="849"/>
      <c r="R53" s="850"/>
      <c r="S53" s="836"/>
      <c r="T53" s="837"/>
      <c r="U53" s="126"/>
      <c r="V53" s="126"/>
      <c r="W53" s="126"/>
      <c r="X53" s="126"/>
      <c r="Y53" s="126"/>
      <c r="Z53" s="161" t="str">
        <f t="shared" si="4"/>
        <v/>
      </c>
      <c r="AB53" s="184" t="str">
        <f t="shared" si="2"/>
        <v/>
      </c>
      <c r="AC53" s="179"/>
      <c r="AD53" s="180" t="str">
        <f t="shared" si="3"/>
        <v/>
      </c>
      <c r="AG53" s="185" t="s">
        <v>716</v>
      </c>
      <c r="AH53" s="246"/>
    </row>
    <row r="54" spans="1:34" ht="18" customHeight="1" x14ac:dyDescent="0.15">
      <c r="A54" s="262"/>
      <c r="B54" s="851"/>
      <c r="C54" s="852"/>
      <c r="D54" s="853"/>
      <c r="E54" s="836"/>
      <c r="F54" s="837"/>
      <c r="G54" s="836"/>
      <c r="H54" s="837"/>
      <c r="I54" s="263"/>
      <c r="J54" s="263"/>
      <c r="K54" s="836"/>
      <c r="L54" s="837"/>
      <c r="M54" s="866"/>
      <c r="N54" s="867"/>
      <c r="O54" s="849"/>
      <c r="P54" s="850"/>
      <c r="Q54" s="849"/>
      <c r="R54" s="850"/>
      <c r="S54" s="836"/>
      <c r="T54" s="837"/>
      <c r="U54" s="126"/>
      <c r="V54" s="126"/>
      <c r="W54" s="126"/>
      <c r="X54" s="126"/>
      <c r="Y54" s="126"/>
      <c r="Z54" s="161" t="str">
        <f t="shared" si="4"/>
        <v/>
      </c>
      <c r="AB54" s="184" t="str">
        <f t="shared" si="2"/>
        <v/>
      </c>
      <c r="AC54" s="179"/>
      <c r="AD54" s="180" t="str">
        <f t="shared" si="3"/>
        <v/>
      </c>
      <c r="AG54" s="185" t="s">
        <v>717</v>
      </c>
      <c r="AH54" s="246"/>
    </row>
    <row r="55" spans="1:34" ht="18" customHeight="1" x14ac:dyDescent="0.15">
      <c r="A55" s="262"/>
      <c r="B55" s="851"/>
      <c r="C55" s="852"/>
      <c r="D55" s="853"/>
      <c r="E55" s="836"/>
      <c r="F55" s="837"/>
      <c r="G55" s="836"/>
      <c r="H55" s="837"/>
      <c r="I55" s="263"/>
      <c r="J55" s="263"/>
      <c r="K55" s="836"/>
      <c r="L55" s="837"/>
      <c r="M55" s="866"/>
      <c r="N55" s="867"/>
      <c r="O55" s="849"/>
      <c r="P55" s="850"/>
      <c r="Q55" s="849"/>
      <c r="R55" s="850"/>
      <c r="S55" s="836"/>
      <c r="T55" s="837"/>
      <c r="U55" s="126"/>
      <c r="V55" s="126"/>
      <c r="W55" s="126"/>
      <c r="X55" s="126"/>
      <c r="Y55" s="126"/>
      <c r="Z55" s="161" t="str">
        <f t="shared" si="4"/>
        <v/>
      </c>
      <c r="AB55" s="184" t="str">
        <f t="shared" si="2"/>
        <v/>
      </c>
      <c r="AC55" s="179"/>
      <c r="AD55" s="180" t="str">
        <f t="shared" si="3"/>
        <v/>
      </c>
      <c r="AG55" s="185" t="s">
        <v>718</v>
      </c>
      <c r="AH55" s="246"/>
    </row>
    <row r="56" spans="1:34" ht="18" customHeight="1" x14ac:dyDescent="0.15">
      <c r="A56" s="262"/>
      <c r="B56" s="851"/>
      <c r="C56" s="852"/>
      <c r="D56" s="853"/>
      <c r="E56" s="836"/>
      <c r="F56" s="837"/>
      <c r="G56" s="836"/>
      <c r="H56" s="837"/>
      <c r="I56" s="263"/>
      <c r="J56" s="263"/>
      <c r="K56" s="836"/>
      <c r="L56" s="837"/>
      <c r="M56" s="866"/>
      <c r="N56" s="867"/>
      <c r="O56" s="849"/>
      <c r="P56" s="850"/>
      <c r="Q56" s="849"/>
      <c r="R56" s="850"/>
      <c r="S56" s="836"/>
      <c r="T56" s="837"/>
      <c r="U56" s="126"/>
      <c r="V56" s="126"/>
      <c r="W56" s="126"/>
      <c r="X56" s="126"/>
      <c r="Y56" s="126"/>
      <c r="Z56" s="121" t="str">
        <f>IF(A56="","",A56)</f>
        <v/>
      </c>
      <c r="AB56" s="184" t="str">
        <f t="shared" si="2"/>
        <v/>
      </c>
      <c r="AC56" s="179"/>
      <c r="AD56" s="180" t="str">
        <f t="shared" si="3"/>
        <v/>
      </c>
    </row>
    <row r="57" spans="1:34" ht="18" customHeight="1" x14ac:dyDescent="0.15">
      <c r="A57" s="262"/>
      <c r="B57" s="851"/>
      <c r="C57" s="852"/>
      <c r="D57" s="853"/>
      <c r="E57" s="836"/>
      <c r="F57" s="837"/>
      <c r="G57" s="836"/>
      <c r="H57" s="837"/>
      <c r="I57" s="263"/>
      <c r="J57" s="263"/>
      <c r="K57" s="836"/>
      <c r="L57" s="837"/>
      <c r="M57" s="866"/>
      <c r="N57" s="867"/>
      <c r="O57" s="849"/>
      <c r="P57" s="850"/>
      <c r="Q57" s="849"/>
      <c r="R57" s="850"/>
      <c r="S57" s="836"/>
      <c r="T57" s="837"/>
      <c r="U57" s="126"/>
      <c r="V57" s="126"/>
      <c r="W57" s="126"/>
      <c r="X57" s="126"/>
      <c r="Y57" s="126"/>
      <c r="Z57" s="121" t="str">
        <f>IF(A57="","",IF(A57=A56,"〃",A57))</f>
        <v/>
      </c>
      <c r="AB57" s="184" t="str">
        <f t="shared" si="2"/>
        <v/>
      </c>
      <c r="AC57" s="179"/>
      <c r="AD57" s="180" t="str">
        <f t="shared" si="3"/>
        <v/>
      </c>
    </row>
    <row r="58" spans="1:34" ht="18" customHeight="1" x14ac:dyDescent="0.15">
      <c r="A58" s="262"/>
      <c r="B58" s="851"/>
      <c r="C58" s="852"/>
      <c r="D58" s="853"/>
      <c r="E58" s="836"/>
      <c r="F58" s="837"/>
      <c r="G58" s="836"/>
      <c r="H58" s="837"/>
      <c r="I58" s="263"/>
      <c r="J58" s="263"/>
      <c r="K58" s="836"/>
      <c r="L58" s="837"/>
      <c r="M58" s="866"/>
      <c r="N58" s="867"/>
      <c r="O58" s="849"/>
      <c r="P58" s="850"/>
      <c r="Q58" s="849"/>
      <c r="R58" s="850"/>
      <c r="S58" s="836"/>
      <c r="T58" s="837"/>
      <c r="U58" s="126"/>
      <c r="V58" s="126"/>
      <c r="W58" s="126"/>
      <c r="X58" s="126"/>
      <c r="Y58" s="126"/>
      <c r="Z58" s="121" t="str">
        <f t="shared" ref="Z58:Z67" si="5">IF(A58="","",IF(A58=A57,"〃",A58))</f>
        <v/>
      </c>
      <c r="AB58" s="184" t="str">
        <f t="shared" si="2"/>
        <v/>
      </c>
      <c r="AC58" s="179"/>
      <c r="AD58" s="180" t="str">
        <f t="shared" si="3"/>
        <v/>
      </c>
    </row>
    <row r="59" spans="1:34" ht="18" customHeight="1" x14ac:dyDescent="0.15">
      <c r="A59" s="262"/>
      <c r="B59" s="851"/>
      <c r="C59" s="852"/>
      <c r="D59" s="853"/>
      <c r="E59" s="836"/>
      <c r="F59" s="837"/>
      <c r="G59" s="836"/>
      <c r="H59" s="837"/>
      <c r="I59" s="263"/>
      <c r="J59" s="263"/>
      <c r="K59" s="836"/>
      <c r="L59" s="837"/>
      <c r="M59" s="866"/>
      <c r="N59" s="867"/>
      <c r="O59" s="849"/>
      <c r="P59" s="850"/>
      <c r="Q59" s="849"/>
      <c r="R59" s="850"/>
      <c r="S59" s="836"/>
      <c r="T59" s="837"/>
      <c r="U59" s="126"/>
      <c r="V59" s="126"/>
      <c r="W59" s="126"/>
      <c r="X59" s="126"/>
      <c r="Y59" s="126"/>
      <c r="Z59" s="121" t="str">
        <f t="shared" si="5"/>
        <v/>
      </c>
      <c r="AB59" s="184" t="str">
        <f t="shared" si="2"/>
        <v/>
      </c>
      <c r="AC59" s="179"/>
      <c r="AD59" s="180" t="str">
        <f t="shared" si="3"/>
        <v/>
      </c>
    </row>
    <row r="60" spans="1:34" ht="18" customHeight="1" x14ac:dyDescent="0.15">
      <c r="A60" s="262"/>
      <c r="B60" s="851"/>
      <c r="C60" s="852"/>
      <c r="D60" s="853"/>
      <c r="E60" s="836"/>
      <c r="F60" s="837"/>
      <c r="G60" s="836"/>
      <c r="H60" s="837"/>
      <c r="I60" s="263"/>
      <c r="J60" s="263"/>
      <c r="K60" s="836"/>
      <c r="L60" s="837"/>
      <c r="M60" s="866"/>
      <c r="N60" s="867"/>
      <c r="O60" s="849"/>
      <c r="P60" s="850"/>
      <c r="Q60" s="849"/>
      <c r="R60" s="850"/>
      <c r="S60" s="836"/>
      <c r="T60" s="837"/>
      <c r="U60" s="126"/>
      <c r="V60" s="126"/>
      <c r="W60" s="126"/>
      <c r="X60" s="126"/>
      <c r="Y60" s="126"/>
      <c r="Z60" s="121" t="str">
        <f t="shared" si="5"/>
        <v/>
      </c>
      <c r="AB60" s="184" t="str">
        <f t="shared" si="2"/>
        <v/>
      </c>
      <c r="AC60" s="179"/>
      <c r="AD60" s="180" t="str">
        <f t="shared" si="3"/>
        <v/>
      </c>
    </row>
    <row r="61" spans="1:34" ht="18" customHeight="1" x14ac:dyDescent="0.15">
      <c r="A61" s="262"/>
      <c r="B61" s="851"/>
      <c r="C61" s="852"/>
      <c r="D61" s="853"/>
      <c r="E61" s="836"/>
      <c r="F61" s="837"/>
      <c r="G61" s="836"/>
      <c r="H61" s="837"/>
      <c r="I61" s="263"/>
      <c r="J61" s="263"/>
      <c r="K61" s="836"/>
      <c r="L61" s="837"/>
      <c r="M61" s="836"/>
      <c r="N61" s="837"/>
      <c r="O61" s="849"/>
      <c r="P61" s="850"/>
      <c r="Q61" s="849"/>
      <c r="R61" s="850"/>
      <c r="S61" s="836"/>
      <c r="T61" s="837"/>
      <c r="U61" s="126"/>
      <c r="V61" s="126"/>
      <c r="W61" s="126"/>
      <c r="X61" s="126"/>
      <c r="Y61" s="126"/>
      <c r="Z61" s="121" t="str">
        <f t="shared" si="5"/>
        <v/>
      </c>
      <c r="AB61" s="184" t="str">
        <f t="shared" si="2"/>
        <v/>
      </c>
      <c r="AC61" s="179"/>
      <c r="AD61" s="180" t="str">
        <f t="shared" si="3"/>
        <v/>
      </c>
    </row>
    <row r="62" spans="1:34" ht="18" customHeight="1" x14ac:dyDescent="0.15">
      <c r="A62" s="262"/>
      <c r="B62" s="851"/>
      <c r="C62" s="852"/>
      <c r="D62" s="853"/>
      <c r="E62" s="836"/>
      <c r="F62" s="837"/>
      <c r="G62" s="836"/>
      <c r="H62" s="837"/>
      <c r="I62" s="263"/>
      <c r="J62" s="263"/>
      <c r="K62" s="836"/>
      <c r="L62" s="837"/>
      <c r="M62" s="836"/>
      <c r="N62" s="837"/>
      <c r="O62" s="849"/>
      <c r="P62" s="850"/>
      <c r="Q62" s="849"/>
      <c r="R62" s="850"/>
      <c r="S62" s="836"/>
      <c r="T62" s="837"/>
      <c r="U62" s="126"/>
      <c r="V62" s="126"/>
      <c r="W62" s="126"/>
      <c r="X62" s="126"/>
      <c r="Y62" s="126"/>
      <c r="Z62" s="121" t="str">
        <f t="shared" si="5"/>
        <v/>
      </c>
      <c r="AB62" s="184" t="str">
        <f t="shared" si="2"/>
        <v/>
      </c>
      <c r="AC62" s="179"/>
      <c r="AD62" s="180" t="str">
        <f t="shared" si="3"/>
        <v/>
      </c>
    </row>
    <row r="63" spans="1:34" ht="18" customHeight="1" x14ac:dyDescent="0.15">
      <c r="A63" s="262"/>
      <c r="B63" s="851"/>
      <c r="C63" s="852"/>
      <c r="D63" s="853"/>
      <c r="E63" s="836"/>
      <c r="F63" s="837"/>
      <c r="G63" s="836"/>
      <c r="H63" s="837"/>
      <c r="I63" s="263"/>
      <c r="J63" s="263"/>
      <c r="K63" s="836"/>
      <c r="L63" s="837"/>
      <c r="M63" s="836"/>
      <c r="N63" s="837"/>
      <c r="O63" s="849"/>
      <c r="P63" s="850"/>
      <c r="Q63" s="849"/>
      <c r="R63" s="850"/>
      <c r="S63" s="836"/>
      <c r="T63" s="837"/>
      <c r="U63" s="126"/>
      <c r="V63" s="126"/>
      <c r="W63" s="126"/>
      <c r="X63" s="126"/>
      <c r="Y63" s="126"/>
      <c r="Z63" s="121" t="str">
        <f t="shared" si="5"/>
        <v/>
      </c>
      <c r="AB63" s="184" t="str">
        <f t="shared" si="2"/>
        <v/>
      </c>
      <c r="AC63" s="179"/>
      <c r="AD63" s="180" t="str">
        <f t="shared" si="3"/>
        <v/>
      </c>
    </row>
    <row r="64" spans="1:34" ht="18" customHeight="1" x14ac:dyDescent="0.15">
      <c r="A64" s="262"/>
      <c r="B64" s="851"/>
      <c r="C64" s="852"/>
      <c r="D64" s="853"/>
      <c r="E64" s="836"/>
      <c r="F64" s="837"/>
      <c r="G64" s="836"/>
      <c r="H64" s="837"/>
      <c r="I64" s="263"/>
      <c r="J64" s="263"/>
      <c r="K64" s="836"/>
      <c r="L64" s="837"/>
      <c r="M64" s="836"/>
      <c r="N64" s="837"/>
      <c r="O64" s="849"/>
      <c r="P64" s="850"/>
      <c r="Q64" s="849"/>
      <c r="R64" s="850"/>
      <c r="S64" s="836"/>
      <c r="T64" s="837"/>
      <c r="U64" s="126"/>
      <c r="V64" s="126"/>
      <c r="W64" s="126"/>
      <c r="X64" s="126"/>
      <c r="Y64" s="126"/>
      <c r="Z64" s="121" t="str">
        <f t="shared" si="5"/>
        <v/>
      </c>
      <c r="AB64" s="184" t="str">
        <f t="shared" si="2"/>
        <v/>
      </c>
      <c r="AC64" s="179"/>
      <c r="AD64" s="180" t="str">
        <f t="shared" si="3"/>
        <v/>
      </c>
    </row>
    <row r="65" spans="1:36" ht="18" customHeight="1" x14ac:dyDescent="0.15">
      <c r="A65" s="262"/>
      <c r="B65" s="851"/>
      <c r="C65" s="852"/>
      <c r="D65" s="853"/>
      <c r="E65" s="836"/>
      <c r="F65" s="837"/>
      <c r="G65" s="836"/>
      <c r="H65" s="837"/>
      <c r="I65" s="263"/>
      <c r="J65" s="263"/>
      <c r="K65" s="836"/>
      <c r="L65" s="837"/>
      <c r="M65" s="836"/>
      <c r="N65" s="837"/>
      <c r="O65" s="849"/>
      <c r="P65" s="850"/>
      <c r="Q65" s="849"/>
      <c r="R65" s="850"/>
      <c r="S65" s="836"/>
      <c r="T65" s="837"/>
      <c r="U65" s="126"/>
      <c r="V65" s="126"/>
      <c r="W65" s="126"/>
      <c r="X65" s="126"/>
      <c r="Y65" s="126"/>
      <c r="Z65" s="121" t="str">
        <f t="shared" si="5"/>
        <v/>
      </c>
      <c r="AB65" s="184" t="str">
        <f t="shared" si="2"/>
        <v/>
      </c>
      <c r="AC65" s="179"/>
      <c r="AD65" s="180" t="str">
        <f t="shared" si="3"/>
        <v/>
      </c>
    </row>
    <row r="66" spans="1:36" ht="18" customHeight="1" x14ac:dyDescent="0.15">
      <c r="A66" s="262"/>
      <c r="B66" s="851"/>
      <c r="C66" s="852"/>
      <c r="D66" s="853"/>
      <c r="E66" s="836"/>
      <c r="F66" s="837"/>
      <c r="G66" s="836"/>
      <c r="H66" s="837"/>
      <c r="I66" s="263"/>
      <c r="J66" s="263"/>
      <c r="K66" s="836"/>
      <c r="L66" s="837"/>
      <c r="M66" s="836"/>
      <c r="N66" s="837"/>
      <c r="O66" s="849"/>
      <c r="P66" s="850"/>
      <c r="Q66" s="849"/>
      <c r="R66" s="850"/>
      <c r="S66" s="836"/>
      <c r="T66" s="837"/>
      <c r="U66" s="126"/>
      <c r="V66" s="126"/>
      <c r="W66" s="126"/>
      <c r="X66" s="126"/>
      <c r="Y66" s="126"/>
      <c r="Z66" s="121" t="str">
        <f t="shared" si="5"/>
        <v/>
      </c>
      <c r="AB66" s="184" t="str">
        <f t="shared" si="2"/>
        <v/>
      </c>
      <c r="AC66" s="179"/>
      <c r="AD66" s="180" t="str">
        <f t="shared" si="3"/>
        <v/>
      </c>
    </row>
    <row r="67" spans="1:36" ht="18" customHeight="1" x14ac:dyDescent="0.15">
      <c r="A67" s="262"/>
      <c r="B67" s="851"/>
      <c r="C67" s="852"/>
      <c r="D67" s="853"/>
      <c r="E67" s="836"/>
      <c r="F67" s="837"/>
      <c r="G67" s="836"/>
      <c r="H67" s="837"/>
      <c r="I67" s="263"/>
      <c r="J67" s="263"/>
      <c r="K67" s="836"/>
      <c r="L67" s="837"/>
      <c r="M67" s="836"/>
      <c r="N67" s="837"/>
      <c r="O67" s="849"/>
      <c r="P67" s="850"/>
      <c r="Q67" s="849"/>
      <c r="R67" s="850"/>
      <c r="S67" s="836"/>
      <c r="T67" s="837"/>
      <c r="U67" s="126"/>
      <c r="V67" s="126"/>
      <c r="W67" s="126"/>
      <c r="X67" s="126"/>
      <c r="Y67" s="126"/>
      <c r="Z67" s="121" t="str">
        <f t="shared" si="5"/>
        <v/>
      </c>
      <c r="AB67" s="184" t="str">
        <f t="shared" si="2"/>
        <v/>
      </c>
      <c r="AC67" s="179"/>
      <c r="AD67" s="180" t="str">
        <f t="shared" si="3"/>
        <v/>
      </c>
    </row>
    <row r="68" spans="1:36" ht="18" customHeight="1" x14ac:dyDescent="0.15">
      <c r="A68" s="178" t="s">
        <v>548</v>
      </c>
      <c r="B68" s="126"/>
      <c r="C68" s="126"/>
      <c r="D68" s="126"/>
      <c r="E68" s="126"/>
      <c r="F68" s="126"/>
      <c r="G68" s="126"/>
      <c r="H68" s="126"/>
      <c r="I68" s="126"/>
      <c r="J68" s="126"/>
      <c r="K68" s="126"/>
      <c r="L68" s="126"/>
      <c r="M68" s="126"/>
      <c r="N68" s="126"/>
      <c r="O68" s="126"/>
      <c r="P68" s="135"/>
      <c r="Q68" s="124"/>
      <c r="R68" s="135"/>
      <c r="S68" s="126"/>
      <c r="T68" s="237"/>
      <c r="U68" s="237"/>
      <c r="V68" s="206" t="s">
        <v>605</v>
      </c>
      <c r="W68" s="237"/>
      <c r="X68" s="237"/>
      <c r="Y68" s="126"/>
      <c r="Z68" s="245"/>
      <c r="AA68" s="245"/>
      <c r="AB68" s="245"/>
      <c r="AC68" s="245"/>
      <c r="AD68" s="245"/>
      <c r="AE68" s="245"/>
      <c r="AF68" s="245"/>
      <c r="AG68" s="232" t="s">
        <v>723</v>
      </c>
      <c r="AH68" s="232" t="s">
        <v>724</v>
      </c>
    </row>
    <row r="69" spans="1:36" ht="18" customHeight="1" x14ac:dyDescent="0.15">
      <c r="A69" s="844" t="s">
        <v>736</v>
      </c>
      <c r="B69" s="845"/>
      <c r="C69" s="846"/>
      <c r="D69" s="844" t="s">
        <v>737</v>
      </c>
      <c r="E69" s="845"/>
      <c r="F69" s="846"/>
      <c r="G69" s="848" t="s">
        <v>738</v>
      </c>
      <c r="H69" s="848"/>
      <c r="I69" s="848"/>
      <c r="J69" s="848"/>
      <c r="K69" s="844" t="s">
        <v>736</v>
      </c>
      <c r="L69" s="845"/>
      <c r="M69" s="846"/>
      <c r="N69" s="844" t="s">
        <v>737</v>
      </c>
      <c r="O69" s="845"/>
      <c r="P69" s="846"/>
      <c r="Q69" s="848" t="s">
        <v>738</v>
      </c>
      <c r="R69" s="848"/>
      <c r="S69" s="848"/>
      <c r="T69" s="848"/>
      <c r="U69" s="237"/>
      <c r="V69" s="123">
        <v>1</v>
      </c>
      <c r="W69" s="842" t="s">
        <v>720</v>
      </c>
      <c r="X69" s="843"/>
      <c r="Y69" s="126"/>
      <c r="Z69" s="245"/>
      <c r="AA69" s="245"/>
      <c r="AB69" s="245"/>
      <c r="AC69" s="245"/>
      <c r="AD69" s="245"/>
      <c r="AE69" s="245"/>
      <c r="AF69" s="245"/>
      <c r="AG69" s="232">
        <v>1</v>
      </c>
      <c r="AH69" s="232" t="s">
        <v>719</v>
      </c>
      <c r="AJ69" s="244"/>
    </row>
    <row r="70" spans="1:36" ht="18" customHeight="1" x14ac:dyDescent="0.15">
      <c r="A70" s="259">
        <v>1</v>
      </c>
      <c r="B70" s="847" t="str">
        <f>IF(ISERROR(VLOOKUP(A70,$AG$69:$AH$81,2)),"",VLOOKUP(A70,$AG$69:$AH$81,2)&amp;"")</f>
        <v>測量図</v>
      </c>
      <c r="C70" s="847"/>
      <c r="D70" s="838" t="s">
        <v>759</v>
      </c>
      <c r="E70" s="839"/>
      <c r="F70" s="840"/>
      <c r="G70" s="841" t="s">
        <v>753</v>
      </c>
      <c r="H70" s="841"/>
      <c r="I70" s="841"/>
      <c r="J70" s="841"/>
      <c r="K70" s="259">
        <v>3</v>
      </c>
      <c r="L70" s="847" t="str">
        <f>IF(ISERROR(VLOOKUP(K70,$AG$69:$AH$81,2)),"",VLOOKUP(K70,$AG$69:$AH$81,2)&amp;"")</f>
        <v>マイラー原図</v>
      </c>
      <c r="M70" s="847"/>
      <c r="N70" s="838" t="s">
        <v>758</v>
      </c>
      <c r="O70" s="839"/>
      <c r="P70" s="840"/>
      <c r="Q70" s="841" t="s">
        <v>757</v>
      </c>
      <c r="R70" s="841"/>
      <c r="S70" s="841"/>
      <c r="T70" s="841"/>
      <c r="U70" s="237"/>
      <c r="V70" s="123">
        <v>2</v>
      </c>
      <c r="W70" s="238" t="s">
        <v>722</v>
      </c>
      <c r="X70" s="238"/>
      <c r="Y70" s="126"/>
      <c r="Z70" s="245"/>
      <c r="AA70" s="245"/>
      <c r="AB70" s="245"/>
      <c r="AC70" s="245"/>
      <c r="AD70" s="245"/>
      <c r="AE70" s="245"/>
      <c r="AF70" s="245"/>
      <c r="AG70" s="232">
        <v>2</v>
      </c>
      <c r="AH70" s="232" t="s">
        <v>721</v>
      </c>
    </row>
    <row r="71" spans="1:36" ht="18" customHeight="1" x14ac:dyDescent="0.15">
      <c r="A71" s="259">
        <v>1</v>
      </c>
      <c r="B71" s="847" t="str">
        <f t="shared" ref="B71:B74" si="6">IF(ISERROR(VLOOKUP(A71,$AG$69:$AH$81,2)),"",VLOOKUP(A71,$AG$69:$AH$81,2)&amp;"")</f>
        <v>測量図</v>
      </c>
      <c r="C71" s="847"/>
      <c r="D71" s="838" t="s">
        <v>796</v>
      </c>
      <c r="E71" s="839"/>
      <c r="F71" s="840"/>
      <c r="G71" s="841" t="s">
        <v>797</v>
      </c>
      <c r="H71" s="841"/>
      <c r="I71" s="841"/>
      <c r="J71" s="841"/>
      <c r="K71" s="259"/>
      <c r="L71" s="847" t="str">
        <f t="shared" ref="L71:L74" si="7">IF(ISERROR(VLOOKUP(K71,$AG$69:$AH$81,2)),"",VLOOKUP(K71,$AG$69:$AH$81,2)&amp;"")</f>
        <v/>
      </c>
      <c r="M71" s="847"/>
      <c r="N71" s="838"/>
      <c r="O71" s="839"/>
      <c r="P71" s="840"/>
      <c r="Q71" s="841"/>
      <c r="R71" s="841"/>
      <c r="S71" s="841"/>
      <c r="T71" s="841"/>
      <c r="U71" s="237"/>
      <c r="V71" s="123">
        <v>3</v>
      </c>
      <c r="W71" s="238" t="s">
        <v>549</v>
      </c>
      <c r="X71" s="238"/>
      <c r="Y71" s="126"/>
      <c r="Z71" s="245"/>
      <c r="AA71" s="245"/>
      <c r="AB71" s="245"/>
      <c r="AC71" s="245"/>
      <c r="AD71" s="245"/>
      <c r="AE71" s="245"/>
      <c r="AF71" s="245"/>
      <c r="AG71" s="232">
        <v>3</v>
      </c>
      <c r="AH71" s="232" t="s">
        <v>734</v>
      </c>
    </row>
    <row r="72" spans="1:36" ht="18" customHeight="1" x14ac:dyDescent="0.15">
      <c r="A72" s="259">
        <v>2</v>
      </c>
      <c r="B72" s="847" t="str">
        <f t="shared" si="6"/>
        <v>施設平面図</v>
      </c>
      <c r="C72" s="847"/>
      <c r="D72" s="838" t="s">
        <v>760</v>
      </c>
      <c r="E72" s="839"/>
      <c r="F72" s="840"/>
      <c r="G72" s="841" t="s">
        <v>754</v>
      </c>
      <c r="H72" s="841"/>
      <c r="I72" s="841"/>
      <c r="J72" s="841"/>
      <c r="K72" s="259"/>
      <c r="L72" s="847" t="str">
        <f t="shared" si="7"/>
        <v/>
      </c>
      <c r="M72" s="847"/>
      <c r="N72" s="838"/>
      <c r="O72" s="839"/>
      <c r="P72" s="840"/>
      <c r="Q72" s="841"/>
      <c r="R72" s="841"/>
      <c r="S72" s="841"/>
      <c r="T72" s="841"/>
      <c r="U72" s="237"/>
      <c r="V72" s="237"/>
      <c r="W72" s="237"/>
      <c r="X72" s="237"/>
      <c r="Y72" s="237"/>
      <c r="Z72" s="245"/>
      <c r="AA72" s="245"/>
      <c r="AB72" s="245"/>
      <c r="AC72" s="245"/>
      <c r="AD72" s="245"/>
      <c r="AE72" s="245"/>
      <c r="AF72" s="245"/>
      <c r="AG72" s="232">
        <v>4</v>
      </c>
      <c r="AH72" s="232" t="s">
        <v>725</v>
      </c>
    </row>
    <row r="73" spans="1:36" ht="18" customHeight="1" x14ac:dyDescent="0.15">
      <c r="A73" s="259">
        <v>2</v>
      </c>
      <c r="B73" s="847" t="str">
        <f t="shared" si="6"/>
        <v>施設平面図</v>
      </c>
      <c r="C73" s="847"/>
      <c r="D73" s="838" t="s">
        <v>761</v>
      </c>
      <c r="E73" s="839"/>
      <c r="F73" s="840"/>
      <c r="G73" s="924" t="s">
        <v>755</v>
      </c>
      <c r="H73" s="925"/>
      <c r="I73" s="925"/>
      <c r="J73" s="926"/>
      <c r="K73" s="259"/>
      <c r="L73" s="847" t="str">
        <f t="shared" si="7"/>
        <v/>
      </c>
      <c r="M73" s="847"/>
      <c r="N73" s="838"/>
      <c r="O73" s="839"/>
      <c r="P73" s="840"/>
      <c r="Q73" s="841"/>
      <c r="R73" s="841"/>
      <c r="S73" s="841"/>
      <c r="T73" s="841"/>
      <c r="U73" s="237"/>
      <c r="V73" s="237"/>
      <c r="W73" s="237"/>
      <c r="X73" s="237"/>
      <c r="Y73" s="237"/>
      <c r="Z73" s="245"/>
      <c r="AA73" s="245"/>
      <c r="AB73" s="245"/>
      <c r="AC73" s="245"/>
      <c r="AD73" s="245"/>
      <c r="AE73" s="245"/>
      <c r="AF73" s="245"/>
      <c r="AG73" s="232">
        <v>5</v>
      </c>
      <c r="AH73" s="232" t="s">
        <v>726</v>
      </c>
    </row>
    <row r="74" spans="1:36" ht="18" customHeight="1" x14ac:dyDescent="0.15">
      <c r="A74" s="259">
        <v>3</v>
      </c>
      <c r="B74" s="847" t="str">
        <f t="shared" si="6"/>
        <v>マイラー原図</v>
      </c>
      <c r="C74" s="847"/>
      <c r="D74" s="838" t="s">
        <v>762</v>
      </c>
      <c r="E74" s="839"/>
      <c r="F74" s="840"/>
      <c r="G74" s="924" t="s">
        <v>756</v>
      </c>
      <c r="H74" s="925"/>
      <c r="I74" s="925"/>
      <c r="J74" s="926"/>
      <c r="K74" s="259"/>
      <c r="L74" s="847" t="str">
        <f t="shared" si="7"/>
        <v/>
      </c>
      <c r="M74" s="847"/>
      <c r="N74" s="838"/>
      <c r="O74" s="839"/>
      <c r="P74" s="840"/>
      <c r="Q74" s="841"/>
      <c r="R74" s="841"/>
      <c r="S74" s="841"/>
      <c r="T74" s="841"/>
      <c r="U74" s="237"/>
      <c r="V74" s="237"/>
      <c r="W74" s="237"/>
      <c r="X74" s="237"/>
      <c r="Y74" s="237"/>
      <c r="Z74" s="245"/>
      <c r="AA74" s="245"/>
      <c r="AB74" s="245"/>
      <c r="AC74" s="245"/>
      <c r="AD74" s="245"/>
      <c r="AE74" s="245"/>
      <c r="AF74" s="245"/>
      <c r="AG74" s="232">
        <v>6</v>
      </c>
      <c r="AH74" s="232" t="s">
        <v>727</v>
      </c>
    </row>
    <row r="75" spans="1:36" ht="18" customHeight="1" x14ac:dyDescent="0.15">
      <c r="A75" s="136"/>
      <c r="B75" s="124"/>
      <c r="C75" s="124"/>
      <c r="D75" s="126"/>
      <c r="E75" s="126"/>
      <c r="F75" s="126"/>
      <c r="G75" s="126"/>
      <c r="H75" s="126"/>
      <c r="I75" s="126"/>
      <c r="J75" s="126"/>
      <c r="K75" s="126"/>
      <c r="L75" s="126"/>
      <c r="M75" s="126"/>
      <c r="N75" s="126"/>
      <c r="O75" s="126"/>
      <c r="P75" s="126"/>
      <c r="Q75" s="126"/>
      <c r="R75" s="126"/>
      <c r="S75" s="126"/>
      <c r="T75" s="207"/>
      <c r="U75" s="207"/>
      <c r="V75" s="207"/>
      <c r="W75" s="126"/>
      <c r="X75" s="126"/>
      <c r="Y75" s="126"/>
      <c r="Z75" s="245"/>
      <c r="AA75" s="245"/>
      <c r="AB75" s="245"/>
      <c r="AC75" s="245"/>
      <c r="AD75" s="245"/>
      <c r="AE75" s="245"/>
      <c r="AF75" s="245"/>
      <c r="AG75" s="232">
        <v>7</v>
      </c>
      <c r="AH75" s="232" t="s">
        <v>728</v>
      </c>
    </row>
    <row r="76" spans="1:36" ht="18" customHeight="1" x14ac:dyDescent="0.15">
      <c r="A76" s="844" t="s">
        <v>338</v>
      </c>
      <c r="B76" s="846"/>
      <c r="C76" s="921" t="s">
        <v>515</v>
      </c>
      <c r="D76" s="922"/>
      <c r="E76" s="922"/>
      <c r="F76" s="922"/>
      <c r="G76" s="922"/>
      <c r="H76" s="922"/>
      <c r="I76" s="922"/>
      <c r="J76" s="923"/>
      <c r="K76" s="915" t="s">
        <v>361</v>
      </c>
      <c r="L76" s="916"/>
      <c r="M76" s="921" t="s">
        <v>750</v>
      </c>
      <c r="N76" s="922"/>
      <c r="O76" s="922"/>
      <c r="P76" s="922"/>
      <c r="Q76" s="922"/>
      <c r="R76" s="923"/>
      <c r="S76" s="126"/>
      <c r="T76" s="126"/>
      <c r="U76" s="126"/>
      <c r="V76" s="126"/>
      <c r="W76" s="126"/>
      <c r="X76" s="126"/>
      <c r="Y76" s="126"/>
      <c r="Z76" s="245"/>
      <c r="AA76" s="245"/>
      <c r="AB76" s="245"/>
      <c r="AC76" s="245"/>
      <c r="AD76" s="245"/>
      <c r="AE76" s="245"/>
      <c r="AF76" s="245"/>
      <c r="AG76" s="232">
        <v>8</v>
      </c>
      <c r="AH76" s="232" t="s">
        <v>729</v>
      </c>
    </row>
    <row r="77" spans="1:36" ht="18" customHeight="1" x14ac:dyDescent="0.15">
      <c r="A77" s="136"/>
      <c r="B77" s="124"/>
      <c r="C77" s="124"/>
      <c r="D77" s="126"/>
      <c r="E77" s="126"/>
      <c r="F77" s="126"/>
      <c r="G77" s="126"/>
      <c r="H77" s="126"/>
      <c r="I77" s="126"/>
      <c r="J77" s="126"/>
      <c r="K77" s="126"/>
      <c r="L77" s="126"/>
      <c r="M77" s="126"/>
      <c r="N77" s="126"/>
      <c r="O77" s="126"/>
      <c r="P77" s="126"/>
      <c r="Q77" s="126"/>
      <c r="R77" s="126"/>
      <c r="S77" s="126"/>
      <c r="T77" s="126"/>
      <c r="U77" s="126"/>
      <c r="V77" s="126"/>
      <c r="W77" s="126"/>
      <c r="X77" s="126"/>
      <c r="Y77" s="126"/>
      <c r="Z77" s="245"/>
      <c r="AA77" s="245"/>
      <c r="AB77" s="245"/>
      <c r="AC77" s="245"/>
      <c r="AD77" s="245"/>
      <c r="AE77" s="245"/>
      <c r="AF77" s="245"/>
      <c r="AG77" s="232">
        <v>9</v>
      </c>
      <c r="AH77" s="232" t="s">
        <v>730</v>
      </c>
    </row>
    <row r="78" spans="1:36" ht="18" customHeight="1" x14ac:dyDescent="0.15">
      <c r="A78" s="122"/>
      <c r="B78" s="122"/>
      <c r="C78" s="122"/>
      <c r="Z78" s="244"/>
      <c r="AA78" s="244"/>
      <c r="AB78" s="244"/>
      <c r="AC78" s="244"/>
      <c r="AD78" s="244"/>
      <c r="AE78" s="244"/>
      <c r="AF78" s="244"/>
      <c r="AG78" s="232">
        <v>10</v>
      </c>
      <c r="AH78" s="232" t="s">
        <v>731</v>
      </c>
    </row>
    <row r="79" spans="1:36" ht="18" customHeight="1" x14ac:dyDescent="0.15">
      <c r="A79" s="122"/>
      <c r="B79" s="122"/>
      <c r="C79" s="122"/>
      <c r="Z79" s="244"/>
      <c r="AA79" s="244"/>
      <c r="AB79" s="244"/>
      <c r="AC79" s="244"/>
      <c r="AD79" s="244"/>
      <c r="AE79" s="244"/>
      <c r="AF79" s="244"/>
      <c r="AG79" s="232">
        <v>11</v>
      </c>
      <c r="AH79" s="232" t="s">
        <v>732</v>
      </c>
    </row>
    <row r="80" spans="1:36" ht="18" customHeight="1" x14ac:dyDescent="0.15">
      <c r="A80" s="122"/>
      <c r="B80" s="122"/>
      <c r="C80" s="122"/>
      <c r="Z80" s="244"/>
      <c r="AA80" s="244"/>
      <c r="AB80" s="244"/>
      <c r="AC80" s="244"/>
      <c r="AD80" s="244"/>
      <c r="AE80" s="244"/>
      <c r="AF80" s="244"/>
      <c r="AG80" s="232">
        <v>12</v>
      </c>
      <c r="AH80" s="232" t="s">
        <v>733</v>
      </c>
    </row>
    <row r="81" spans="1:34" ht="18" customHeight="1" x14ac:dyDescent="0.15">
      <c r="A81" s="122"/>
      <c r="B81" s="920"/>
      <c r="C81" s="920"/>
      <c r="Z81" s="244"/>
      <c r="AA81" s="244"/>
      <c r="AB81" s="244"/>
      <c r="AC81" s="244"/>
      <c r="AD81" s="244"/>
      <c r="AE81" s="244"/>
      <c r="AF81" s="244"/>
      <c r="AG81" s="232">
        <v>13</v>
      </c>
      <c r="AH81" s="232" t="s">
        <v>735</v>
      </c>
    </row>
    <row r="82" spans="1:34" ht="18" customHeight="1" x14ac:dyDescent="0.15">
      <c r="A82" s="122"/>
      <c r="B82" s="920"/>
      <c r="C82" s="920"/>
      <c r="Z82" s="244"/>
      <c r="AA82" s="244"/>
      <c r="AB82" s="244"/>
      <c r="AC82" s="244"/>
      <c r="AD82" s="244"/>
      <c r="AE82" s="244"/>
      <c r="AF82" s="244"/>
    </row>
    <row r="83" spans="1:34" ht="18" customHeight="1" x14ac:dyDescent="0.15">
      <c r="A83" s="122"/>
      <c r="B83" s="122"/>
      <c r="C83" s="122"/>
      <c r="Z83" s="244"/>
      <c r="AA83" s="244"/>
      <c r="AB83" s="244"/>
      <c r="AC83" s="244"/>
      <c r="AD83" s="244"/>
      <c r="AE83" s="244"/>
      <c r="AF83" s="244"/>
    </row>
    <row r="84" spans="1:34" ht="18" customHeight="1" x14ac:dyDescent="0.15">
      <c r="A84" s="122"/>
      <c r="B84" s="122"/>
      <c r="C84" s="122"/>
      <c r="Z84" s="244"/>
      <c r="AA84" s="244"/>
      <c r="AB84" s="244"/>
      <c r="AC84" s="244"/>
      <c r="AD84" s="244"/>
      <c r="AE84" s="244"/>
      <c r="AF84" s="244"/>
    </row>
    <row r="85" spans="1:34" ht="18" customHeight="1" x14ac:dyDescent="0.15">
      <c r="A85" s="122"/>
      <c r="B85" s="122"/>
      <c r="C85" s="122"/>
      <c r="Z85" s="244"/>
      <c r="AA85" s="244"/>
      <c r="AB85" s="244"/>
      <c r="AC85" s="244"/>
      <c r="AD85" s="244"/>
      <c r="AE85" s="244"/>
      <c r="AF85" s="244"/>
    </row>
    <row r="86" spans="1:34" ht="18" customHeight="1" x14ac:dyDescent="0.15">
      <c r="A86" s="122"/>
      <c r="B86" s="122"/>
      <c r="C86" s="122"/>
      <c r="Z86" s="244"/>
      <c r="AA86" s="244"/>
      <c r="AB86" s="244"/>
      <c r="AC86" s="244"/>
      <c r="AD86" s="244"/>
      <c r="AE86" s="244"/>
      <c r="AF86" s="244"/>
    </row>
    <row r="87" spans="1:34" ht="18" customHeight="1" x14ac:dyDescent="0.15">
      <c r="A87" s="122"/>
      <c r="B87" s="122"/>
      <c r="C87" s="122"/>
      <c r="Z87" s="244"/>
      <c r="AA87" s="244"/>
      <c r="AB87" s="244"/>
      <c r="AC87" s="244"/>
      <c r="AD87" s="244"/>
      <c r="AE87" s="244"/>
      <c r="AF87" s="244"/>
    </row>
    <row r="88" spans="1:34" ht="18" customHeight="1" x14ac:dyDescent="0.15">
      <c r="A88" s="122"/>
      <c r="B88" s="122"/>
      <c r="C88" s="122"/>
      <c r="Z88" s="244"/>
      <c r="AA88" s="244"/>
      <c r="AB88" s="244"/>
      <c r="AC88" s="244"/>
      <c r="AD88" s="244"/>
      <c r="AE88" s="244"/>
      <c r="AF88" s="244"/>
    </row>
    <row r="89" spans="1:34" ht="18" customHeight="1" x14ac:dyDescent="0.15">
      <c r="Z89" s="244"/>
      <c r="AA89" s="244"/>
      <c r="AB89" s="244"/>
      <c r="AC89" s="244"/>
      <c r="AD89" s="244"/>
      <c r="AE89" s="244"/>
      <c r="AF89" s="244"/>
    </row>
  </sheetData>
  <sheetProtection password="CCD1" sheet="1" objects="1" scenarios="1"/>
  <sortState ref="AH45:AI47">
    <sortCondition ref="AH45:AH47"/>
  </sortState>
  <mergeCells count="394">
    <mergeCell ref="M76:R76"/>
    <mergeCell ref="K76:L76"/>
    <mergeCell ref="C76:J76"/>
    <mergeCell ref="A76:B76"/>
    <mergeCell ref="E65:F65"/>
    <mergeCell ref="G65:H65"/>
    <mergeCell ref="K65:L65"/>
    <mergeCell ref="M65:N65"/>
    <mergeCell ref="O65:P65"/>
    <mergeCell ref="Q65:R65"/>
    <mergeCell ref="E66:F66"/>
    <mergeCell ref="G66:H66"/>
    <mergeCell ref="K66:L66"/>
    <mergeCell ref="M66:N66"/>
    <mergeCell ref="O66:P66"/>
    <mergeCell ref="Q66:R66"/>
    <mergeCell ref="L74:M74"/>
    <mergeCell ref="Q74:T74"/>
    <mergeCell ref="G73:J73"/>
    <mergeCell ref="G74:J74"/>
    <mergeCell ref="S67:T67"/>
    <mergeCell ref="M67:N67"/>
    <mergeCell ref="O67:P67"/>
    <mergeCell ref="N72:P72"/>
    <mergeCell ref="O63:P63"/>
    <mergeCell ref="Q63:R63"/>
    <mergeCell ref="S63:T63"/>
    <mergeCell ref="E64:F64"/>
    <mergeCell ref="G64:H64"/>
    <mergeCell ref="K64:L64"/>
    <mergeCell ref="M64:N64"/>
    <mergeCell ref="O64:P64"/>
    <mergeCell ref="Q64:R64"/>
    <mergeCell ref="S64:T64"/>
    <mergeCell ref="E63:F63"/>
    <mergeCell ref="G63:H63"/>
    <mergeCell ref="K63:L63"/>
    <mergeCell ref="M63:N63"/>
    <mergeCell ref="K61:L61"/>
    <mergeCell ref="M61:N61"/>
    <mergeCell ref="O61:P61"/>
    <mergeCell ref="Q61:R61"/>
    <mergeCell ref="S61:T61"/>
    <mergeCell ref="E62:F62"/>
    <mergeCell ref="G62:H62"/>
    <mergeCell ref="K62:L62"/>
    <mergeCell ref="M62:N62"/>
    <mergeCell ref="O62:P62"/>
    <mergeCell ref="Q62:R62"/>
    <mergeCell ref="S62:T62"/>
    <mergeCell ref="K59:L59"/>
    <mergeCell ref="M59:N59"/>
    <mergeCell ref="O59:P59"/>
    <mergeCell ref="Q59:R59"/>
    <mergeCell ref="S59:T59"/>
    <mergeCell ref="E60:F60"/>
    <mergeCell ref="G60:H60"/>
    <mergeCell ref="K60:L60"/>
    <mergeCell ref="M60:N60"/>
    <mergeCell ref="O60:P60"/>
    <mergeCell ref="Q60:R60"/>
    <mergeCell ref="S60:T60"/>
    <mergeCell ref="B81:C81"/>
    <mergeCell ref="B82:C82"/>
    <mergeCell ref="A24:C24"/>
    <mergeCell ref="A25:C25"/>
    <mergeCell ref="A26:C26"/>
    <mergeCell ref="A27:C27"/>
    <mergeCell ref="A33:E33"/>
    <mergeCell ref="E52:F52"/>
    <mergeCell ref="G52:H52"/>
    <mergeCell ref="D25:E25"/>
    <mergeCell ref="F25:G25"/>
    <mergeCell ref="D27:E27"/>
    <mergeCell ref="F27:G27"/>
    <mergeCell ref="F33:J33"/>
    <mergeCell ref="A38:E38"/>
    <mergeCell ref="F38:J38"/>
    <mergeCell ref="A42:E42"/>
    <mergeCell ref="F42:J42"/>
    <mergeCell ref="E51:F51"/>
    <mergeCell ref="G51:H51"/>
    <mergeCell ref="E59:F59"/>
    <mergeCell ref="G59:H59"/>
    <mergeCell ref="E61:F61"/>
    <mergeCell ref="G61:H61"/>
    <mergeCell ref="M4:O4"/>
    <mergeCell ref="M5:O5"/>
    <mergeCell ref="D6:G6"/>
    <mergeCell ref="A6:B6"/>
    <mergeCell ref="C7:F7"/>
    <mergeCell ref="A7:B7"/>
    <mergeCell ref="G7:O7"/>
    <mergeCell ref="J1:L1"/>
    <mergeCell ref="M1:O1"/>
    <mergeCell ref="J2:L2"/>
    <mergeCell ref="M2:O2"/>
    <mergeCell ref="A4:B4"/>
    <mergeCell ref="A5:B5"/>
    <mergeCell ref="C4:I4"/>
    <mergeCell ref="C5:I5"/>
    <mergeCell ref="J4:L4"/>
    <mergeCell ref="A1:C1"/>
    <mergeCell ref="D1:F1"/>
    <mergeCell ref="G1:I1"/>
    <mergeCell ref="A2:C2"/>
    <mergeCell ref="D2:F2"/>
    <mergeCell ref="G2:I2"/>
    <mergeCell ref="A8:B10"/>
    <mergeCell ref="C8:O10"/>
    <mergeCell ref="M12:O12"/>
    <mergeCell ref="G12:I12"/>
    <mergeCell ref="A22:C22"/>
    <mergeCell ref="D22:E22"/>
    <mergeCell ref="F22:G22"/>
    <mergeCell ref="J22:K22"/>
    <mergeCell ref="J12:L12"/>
    <mergeCell ref="A12:F12"/>
    <mergeCell ref="A13:F13"/>
    <mergeCell ref="A14:F14"/>
    <mergeCell ref="A15:F15"/>
    <mergeCell ref="L22:M22"/>
    <mergeCell ref="G13:I13"/>
    <mergeCell ref="J13:L13"/>
    <mergeCell ref="M13:O13"/>
    <mergeCell ref="G14:I14"/>
    <mergeCell ref="J14:L14"/>
    <mergeCell ref="M14:O14"/>
    <mergeCell ref="G15:I15"/>
    <mergeCell ref="J15:L15"/>
    <mergeCell ref="M15:O15"/>
    <mergeCell ref="G16:I16"/>
    <mergeCell ref="J16:L16"/>
    <mergeCell ref="M16:O16"/>
    <mergeCell ref="M17:O17"/>
    <mergeCell ref="F20:G21"/>
    <mergeCell ref="H20:I21"/>
    <mergeCell ref="J20:K21"/>
    <mergeCell ref="L20:M21"/>
    <mergeCell ref="P20:Q21"/>
    <mergeCell ref="A16:F16"/>
    <mergeCell ref="A23:C23"/>
    <mergeCell ref="D23:E23"/>
    <mergeCell ref="F23:G23"/>
    <mergeCell ref="H23:I23"/>
    <mergeCell ref="J23:K23"/>
    <mergeCell ref="L23:M23"/>
    <mergeCell ref="P23:Q23"/>
    <mergeCell ref="A17:F17"/>
    <mergeCell ref="G17:K17"/>
    <mergeCell ref="A20:C21"/>
    <mergeCell ref="D20:E21"/>
    <mergeCell ref="N23:O23"/>
    <mergeCell ref="H22:I22"/>
    <mergeCell ref="H25:I25"/>
    <mergeCell ref="J25:K25"/>
    <mergeCell ref="L25:M25"/>
    <mergeCell ref="P25:Q25"/>
    <mergeCell ref="D24:E24"/>
    <mergeCell ref="F24:G24"/>
    <mergeCell ref="H24:I24"/>
    <mergeCell ref="J24:K24"/>
    <mergeCell ref="L24:M24"/>
    <mergeCell ref="P24:Q24"/>
    <mergeCell ref="N24:O24"/>
    <mergeCell ref="N25:O25"/>
    <mergeCell ref="H27:I27"/>
    <mergeCell ref="J27:K27"/>
    <mergeCell ref="L27:M27"/>
    <mergeCell ref="P27:Q27"/>
    <mergeCell ref="D26:E26"/>
    <mergeCell ref="F26:G26"/>
    <mergeCell ref="H26:I26"/>
    <mergeCell ref="J26:K26"/>
    <mergeCell ref="L26:M26"/>
    <mergeCell ref="P26:Q26"/>
    <mergeCell ref="N26:O26"/>
    <mergeCell ref="N27:O27"/>
    <mergeCell ref="A29:C29"/>
    <mergeCell ref="D29:E29"/>
    <mergeCell ref="F29:G29"/>
    <mergeCell ref="H29:I29"/>
    <mergeCell ref="J29:K29"/>
    <mergeCell ref="L29:M29"/>
    <mergeCell ref="P29:Q29"/>
    <mergeCell ref="A28:C28"/>
    <mergeCell ref="D28:E28"/>
    <mergeCell ref="F28:G28"/>
    <mergeCell ref="H28:I28"/>
    <mergeCell ref="J28:K28"/>
    <mergeCell ref="L28:M28"/>
    <mergeCell ref="N28:O28"/>
    <mergeCell ref="N29:O29"/>
    <mergeCell ref="L30:M30"/>
    <mergeCell ref="P30:Q30"/>
    <mergeCell ref="A31:C31"/>
    <mergeCell ref="D31:E31"/>
    <mergeCell ref="F31:G31"/>
    <mergeCell ref="H31:I31"/>
    <mergeCell ref="J31:K31"/>
    <mergeCell ref="L31:M31"/>
    <mergeCell ref="P31:Q31"/>
    <mergeCell ref="A30:C30"/>
    <mergeCell ref="D30:E30"/>
    <mergeCell ref="F30:G30"/>
    <mergeCell ref="H30:I30"/>
    <mergeCell ref="J30:K30"/>
    <mergeCell ref="N30:O30"/>
    <mergeCell ref="N31:O31"/>
    <mergeCell ref="A36:E36"/>
    <mergeCell ref="F36:J36"/>
    <mergeCell ref="K36:O36"/>
    <mergeCell ref="A37:E37"/>
    <mergeCell ref="F37:J37"/>
    <mergeCell ref="K37:O37"/>
    <mergeCell ref="F34:J34"/>
    <mergeCell ref="K34:O34"/>
    <mergeCell ref="A35:E35"/>
    <mergeCell ref="F35:J35"/>
    <mergeCell ref="K35:O35"/>
    <mergeCell ref="A34:E34"/>
    <mergeCell ref="S47:T48"/>
    <mergeCell ref="A39:E39"/>
    <mergeCell ref="F39:J39"/>
    <mergeCell ref="K39:O39"/>
    <mergeCell ref="E49:F49"/>
    <mergeCell ref="E50:F50"/>
    <mergeCell ref="G49:H49"/>
    <mergeCell ref="G50:H50"/>
    <mergeCell ref="K49:L49"/>
    <mergeCell ref="K50:L50"/>
    <mergeCell ref="M49:N49"/>
    <mergeCell ref="M50:N50"/>
    <mergeCell ref="A47:A48"/>
    <mergeCell ref="B47:D48"/>
    <mergeCell ref="B49:D49"/>
    <mergeCell ref="B50:D50"/>
    <mergeCell ref="K42:O42"/>
    <mergeCell ref="A44:E44"/>
    <mergeCell ref="F44:J44"/>
    <mergeCell ref="K44:O44"/>
    <mergeCell ref="A40:E40"/>
    <mergeCell ref="O50:P50"/>
    <mergeCell ref="O49:P49"/>
    <mergeCell ref="F40:J40"/>
    <mergeCell ref="K40:O40"/>
    <mergeCell ref="A41:E41"/>
    <mergeCell ref="F41:J41"/>
    <mergeCell ref="K41:O41"/>
    <mergeCell ref="A43:E43"/>
    <mergeCell ref="F43:J43"/>
    <mergeCell ref="K43:O43"/>
    <mergeCell ref="Q51:R51"/>
    <mergeCell ref="B51:D51"/>
    <mergeCell ref="A45:E45"/>
    <mergeCell ref="F45:J45"/>
    <mergeCell ref="K45:O45"/>
    <mergeCell ref="I47:I48"/>
    <mergeCell ref="E47:F48"/>
    <mergeCell ref="G47:H48"/>
    <mergeCell ref="K47:L48"/>
    <mergeCell ref="M47:N48"/>
    <mergeCell ref="O47:P48"/>
    <mergeCell ref="Q47:R48"/>
    <mergeCell ref="Q49:R49"/>
    <mergeCell ref="S49:T49"/>
    <mergeCell ref="E53:F53"/>
    <mergeCell ref="G53:H53"/>
    <mergeCell ref="K53:L53"/>
    <mergeCell ref="M53:N53"/>
    <mergeCell ref="O53:P53"/>
    <mergeCell ref="Q53:R53"/>
    <mergeCell ref="S53:T53"/>
    <mergeCell ref="K52:L52"/>
    <mergeCell ref="M52:N52"/>
    <mergeCell ref="O52:P52"/>
    <mergeCell ref="Q52:R52"/>
    <mergeCell ref="S52:T52"/>
    <mergeCell ref="Q50:R50"/>
    <mergeCell ref="S50:T50"/>
    <mergeCell ref="K51:L51"/>
    <mergeCell ref="E55:F55"/>
    <mergeCell ref="G55:H55"/>
    <mergeCell ref="K55:L55"/>
    <mergeCell ref="M55:N55"/>
    <mergeCell ref="O55:P55"/>
    <mergeCell ref="Q55:R55"/>
    <mergeCell ref="E54:F54"/>
    <mergeCell ref="G54:H54"/>
    <mergeCell ref="K54:L54"/>
    <mergeCell ref="M54:N54"/>
    <mergeCell ref="O54:P54"/>
    <mergeCell ref="E57:F57"/>
    <mergeCell ref="G57:H57"/>
    <mergeCell ref="K57:L57"/>
    <mergeCell ref="M57:N57"/>
    <mergeCell ref="O57:P57"/>
    <mergeCell ref="Q57:R57"/>
    <mergeCell ref="E58:F58"/>
    <mergeCell ref="G58:H58"/>
    <mergeCell ref="E56:F56"/>
    <mergeCell ref="G56:H56"/>
    <mergeCell ref="K56:L56"/>
    <mergeCell ref="M56:N56"/>
    <mergeCell ref="O56:P56"/>
    <mergeCell ref="Q56:R56"/>
    <mergeCell ref="Q58:R58"/>
    <mergeCell ref="S58:T58"/>
    <mergeCell ref="R3:T3"/>
    <mergeCell ref="R4:T4"/>
    <mergeCell ref="R5:T5"/>
    <mergeCell ref="R6:T6"/>
    <mergeCell ref="S57:T57"/>
    <mergeCell ref="S55:T55"/>
    <mergeCell ref="K38:O38"/>
    <mergeCell ref="K33:O33"/>
    <mergeCell ref="P28:Q28"/>
    <mergeCell ref="P22:Q22"/>
    <mergeCell ref="J5:L5"/>
    <mergeCell ref="K58:L58"/>
    <mergeCell ref="J47:J48"/>
    <mergeCell ref="N20:O21"/>
    <mergeCell ref="N22:O22"/>
    <mergeCell ref="M58:N58"/>
    <mergeCell ref="O58:P58"/>
    <mergeCell ref="S56:T56"/>
    <mergeCell ref="Q54:R54"/>
    <mergeCell ref="S54:T54"/>
    <mergeCell ref="M51:N51"/>
    <mergeCell ref="O51:P51"/>
    <mergeCell ref="S51:T51"/>
    <mergeCell ref="W2:X2"/>
    <mergeCell ref="W3:X3"/>
    <mergeCell ref="W4:X4"/>
    <mergeCell ref="W5:X5"/>
    <mergeCell ref="W6:X6"/>
    <mergeCell ref="W7:X7"/>
    <mergeCell ref="R7:T7"/>
    <mergeCell ref="R8:T8"/>
    <mergeCell ref="R2:T2"/>
    <mergeCell ref="B52:D52"/>
    <mergeCell ref="B53:D53"/>
    <mergeCell ref="B54:D54"/>
    <mergeCell ref="B55:D55"/>
    <mergeCell ref="B56:D56"/>
    <mergeCell ref="B57:D57"/>
    <mergeCell ref="B58:D58"/>
    <mergeCell ref="B59:D59"/>
    <mergeCell ref="B74:C74"/>
    <mergeCell ref="B70:C70"/>
    <mergeCell ref="B71:C71"/>
    <mergeCell ref="B60:D60"/>
    <mergeCell ref="B61:D61"/>
    <mergeCell ref="B62:D62"/>
    <mergeCell ref="B63:D63"/>
    <mergeCell ref="B64:D64"/>
    <mergeCell ref="B65:D65"/>
    <mergeCell ref="B66:D66"/>
    <mergeCell ref="B67:D67"/>
    <mergeCell ref="B72:C72"/>
    <mergeCell ref="B73:C73"/>
    <mergeCell ref="A69:C69"/>
    <mergeCell ref="D73:F73"/>
    <mergeCell ref="D74:F74"/>
    <mergeCell ref="N73:P73"/>
    <mergeCell ref="N74:P74"/>
    <mergeCell ref="Q72:T72"/>
    <mergeCell ref="Q73:T73"/>
    <mergeCell ref="L72:M72"/>
    <mergeCell ref="L73:M73"/>
    <mergeCell ref="S65:T65"/>
    <mergeCell ref="S66:T66"/>
    <mergeCell ref="G69:J69"/>
    <mergeCell ref="G70:J70"/>
    <mergeCell ref="Q69:T69"/>
    <mergeCell ref="Q70:T70"/>
    <mergeCell ref="Q71:T71"/>
    <mergeCell ref="K67:L67"/>
    <mergeCell ref="Q67:R67"/>
    <mergeCell ref="E67:F67"/>
    <mergeCell ref="G67:H67"/>
    <mergeCell ref="D71:F71"/>
    <mergeCell ref="G71:J71"/>
    <mergeCell ref="W69:X69"/>
    <mergeCell ref="D69:F69"/>
    <mergeCell ref="D70:F70"/>
    <mergeCell ref="D72:F72"/>
    <mergeCell ref="N69:P69"/>
    <mergeCell ref="N70:P70"/>
    <mergeCell ref="N71:P71"/>
    <mergeCell ref="K69:M69"/>
    <mergeCell ref="G72:J72"/>
    <mergeCell ref="L70:M70"/>
    <mergeCell ref="L71:M71"/>
  </mergeCells>
  <phoneticPr fontId="78"/>
  <dataValidations count="8">
    <dataValidation type="list" errorStyle="warning" allowBlank="1" showInputMessage="1" showErrorMessage="1" sqref="C6" xr:uid="{00000000-0002-0000-0C00-000000000000}">
      <formula1>$Q$2:$Q$8</formula1>
    </dataValidation>
    <dataValidation type="list" allowBlank="1" showInputMessage="1" showErrorMessage="1" sqref="C7" xr:uid="{00000000-0002-0000-0C00-000001000000}">
      <formula1>$W$2:$W$7</formula1>
    </dataValidation>
    <dataValidation type="list" allowBlank="1" showInputMessage="1" showErrorMessage="1" sqref="A49:A67" xr:uid="{00000000-0002-0000-0C00-000002000000}">
      <formula1>$AC$45:$AC$47</formula1>
    </dataValidation>
    <dataValidation type="list" errorStyle="warning" allowBlank="1" showInputMessage="1" showErrorMessage="1" sqref="K70:K74 A70:A74" xr:uid="{00000000-0002-0000-0C00-000003000000}">
      <formula1>$V$69:$V$71</formula1>
    </dataValidation>
    <dataValidation type="list" allowBlank="1" showInputMessage="1" showErrorMessage="1" sqref="J22:K31" xr:uid="{00000000-0002-0000-0C00-000004000000}">
      <formula1>$AE$18:$AE$20</formula1>
    </dataValidation>
    <dataValidation type="list" allowBlank="1" showInputMessage="1" sqref="B49:D67" xr:uid="{00000000-0002-0000-0C00-000005000000}">
      <formula1>$AG$49:$AG$55</formula1>
    </dataValidation>
    <dataValidation type="date" showInputMessage="1" showErrorMessage="1" sqref="M2:O2" xr:uid="{00000000-0002-0000-0C00-000006000000}">
      <formula1>1</formula1>
      <formula2>73051</formula2>
    </dataValidation>
    <dataValidation type="date" allowBlank="1" showInputMessage="1" showErrorMessage="1" sqref="J2:L2 F34:J45 O49:R67" xr:uid="{00000000-0002-0000-0C00-000007000000}">
      <formula1>1</formula1>
      <formula2>73051</formula2>
    </dataValidation>
  </dataValidations>
  <printOptions horizontalCentered="1"/>
  <pageMargins left="0.70866141732283472" right="0.19685039370078741" top="0.74803149606299213" bottom="0.32" header="0.31496062992125984" footer="0.31496062992125984"/>
  <pageSetup paperSize="8"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A1:BF485"/>
  <sheetViews>
    <sheetView topLeftCell="F1" zoomScaleNormal="100" workbookViewId="0">
      <pane ySplit="2" topLeftCell="A3" activePane="bottomLeft" state="frozen"/>
      <selection activeCell="S43" sqref="S43"/>
      <selection pane="bottomLeft" activeCell="K8" sqref="K8:N8"/>
    </sheetView>
  </sheetViews>
  <sheetFormatPr defaultColWidth="5.125" defaultRowHeight="18" customHeight="1" x14ac:dyDescent="0.15"/>
  <cols>
    <col min="1" max="3" width="16.125" style="140" hidden="1" customWidth="1"/>
    <col min="4" max="4" width="16.125" style="218" hidden="1" customWidth="1"/>
    <col min="5" max="5" width="16.125" style="140" hidden="1" customWidth="1"/>
    <col min="6" max="6" width="5.125" style="140"/>
    <col min="7" max="20" width="5.125" style="143"/>
    <col min="21" max="22" width="5.125" style="212"/>
    <col min="23" max="29" width="5.125" style="143"/>
    <col min="30" max="30" width="5.125" style="155"/>
    <col min="31" max="40" width="5.125" style="143"/>
    <col min="41" max="41" width="1.375" style="140" customWidth="1"/>
    <col min="42" max="51" width="5.125" style="140"/>
    <col min="52" max="54" width="0" style="140" hidden="1" customWidth="1"/>
    <col min="55" max="55" width="5.125" style="140" hidden="1" customWidth="1"/>
    <col min="56" max="60" width="0" style="140" hidden="1" customWidth="1"/>
    <col min="61" max="16384" width="5.125" style="140"/>
  </cols>
  <sheetData>
    <row r="1" spans="1:58" ht="25.5" customHeight="1" x14ac:dyDescent="0.15">
      <c r="F1" s="1050" t="s">
        <v>547</v>
      </c>
      <c r="G1" s="1051"/>
      <c r="H1" s="1051"/>
      <c r="I1" s="1051"/>
      <c r="J1" s="1051"/>
      <c r="K1" s="1051"/>
      <c r="L1" s="1051"/>
      <c r="M1" s="1051"/>
      <c r="N1" s="1051"/>
      <c r="O1" s="1051"/>
      <c r="P1" s="1051"/>
      <c r="Q1" s="1051"/>
      <c r="R1" s="1051"/>
      <c r="S1" s="1051"/>
      <c r="T1" s="1051"/>
      <c r="U1" s="1051"/>
      <c r="V1" s="1051"/>
      <c r="W1" s="1051"/>
      <c r="X1" s="1051"/>
      <c r="Y1" s="1051"/>
      <c r="Z1" s="1051"/>
      <c r="AA1" s="1051"/>
      <c r="AB1" s="1051"/>
      <c r="AC1" s="1051"/>
      <c r="AD1" s="1051"/>
      <c r="AE1" s="1051"/>
      <c r="AF1" s="1051"/>
      <c r="AG1" s="1051"/>
      <c r="AH1" s="1051"/>
      <c r="AI1" s="1051"/>
      <c r="AJ1" s="1051"/>
      <c r="AK1" s="1051"/>
      <c r="AL1" s="1051"/>
      <c r="AM1" s="1051"/>
      <c r="AN1" s="1051"/>
      <c r="AO1" s="139"/>
      <c r="AP1" s="139"/>
      <c r="AQ1" s="139"/>
      <c r="AR1" s="139"/>
      <c r="AS1" s="139"/>
      <c r="AT1" s="139"/>
      <c r="AU1" s="139"/>
      <c r="AV1" s="139"/>
      <c r="AW1" s="139"/>
      <c r="AX1" s="139"/>
      <c r="AY1" s="139"/>
      <c r="BB1" s="188">
        <v>2001</v>
      </c>
      <c r="BC1" s="191">
        <f>入力公園!J2</f>
        <v>0</v>
      </c>
    </row>
    <row r="2" spans="1:58" ht="18" customHeight="1" thickBot="1" x14ac:dyDescent="0.2">
      <c r="A2" s="140" t="s">
        <v>522</v>
      </c>
      <c r="B2" s="140" t="s">
        <v>523</v>
      </c>
      <c r="C2" s="140" t="s">
        <v>524</v>
      </c>
      <c r="D2" s="218" t="s">
        <v>705</v>
      </c>
      <c r="E2" s="140" t="s">
        <v>526</v>
      </c>
      <c r="F2" s="137" t="s">
        <v>427</v>
      </c>
      <c r="G2" s="944" t="s">
        <v>509</v>
      </c>
      <c r="H2" s="944"/>
      <c r="I2" s="944"/>
      <c r="J2" s="944"/>
      <c r="K2" s="944" t="s">
        <v>510</v>
      </c>
      <c r="L2" s="944"/>
      <c r="M2" s="944"/>
      <c r="N2" s="944"/>
      <c r="O2" s="944" t="s">
        <v>95</v>
      </c>
      <c r="P2" s="944"/>
      <c r="Q2" s="944"/>
      <c r="R2" s="944"/>
      <c r="S2" s="138" t="s">
        <v>424</v>
      </c>
      <c r="T2" s="138" t="s">
        <v>425</v>
      </c>
      <c r="U2" s="1011" t="s">
        <v>353</v>
      </c>
      <c r="V2" s="1011"/>
      <c r="W2" s="1011"/>
      <c r="X2" s="1052" t="s">
        <v>525</v>
      </c>
      <c r="Y2" s="1053"/>
      <c r="Z2" s="1011" t="s">
        <v>389</v>
      </c>
      <c r="AA2" s="1011"/>
      <c r="AB2" s="1011" t="s">
        <v>390</v>
      </c>
      <c r="AC2" s="1011"/>
      <c r="AD2" s="1011" t="s">
        <v>111</v>
      </c>
      <c r="AE2" s="1011"/>
      <c r="AF2" s="1011" t="s">
        <v>112</v>
      </c>
      <c r="AG2" s="1011"/>
      <c r="AH2" s="939" t="s">
        <v>740</v>
      </c>
      <c r="AI2" s="940"/>
      <c r="AJ2" s="1011" t="s">
        <v>426</v>
      </c>
      <c r="AK2" s="1011"/>
      <c r="AL2" s="1011"/>
      <c r="AM2" s="1011"/>
      <c r="AN2" s="1011"/>
      <c r="AO2" s="139"/>
      <c r="AP2" s="139"/>
      <c r="AQ2" s="139"/>
      <c r="AR2" s="139"/>
      <c r="AS2" s="139"/>
      <c r="AT2" s="139"/>
      <c r="AU2" s="139"/>
      <c r="AV2" s="139"/>
      <c r="AW2" s="139"/>
      <c r="AX2" s="139"/>
      <c r="AY2" s="139"/>
      <c r="AZ2" s="140" t="s">
        <v>553</v>
      </c>
      <c r="BA2" s="140" t="s">
        <v>554</v>
      </c>
    </row>
    <row r="3" spans="1:58" ht="18" customHeight="1" x14ac:dyDescent="0.15">
      <c r="A3" s="156">
        <f t="shared" ref="A3:A34" si="0">IF(TRIM(G3)="",0,1)</f>
        <v>1</v>
      </c>
      <c r="B3" s="156"/>
      <c r="C3" s="214" t="str">
        <f>IF(AND(A3=1,NOT(TRIM(AD3)="")),1,"")</f>
        <v/>
      </c>
      <c r="D3" s="220" t="str">
        <f>IF(AND(A3=1,NOT(TRIM(X3)="")),1,"")</f>
        <v/>
      </c>
      <c r="E3" s="159" t="s">
        <v>531</v>
      </c>
      <c r="F3" s="1054" t="s">
        <v>382</v>
      </c>
      <c r="G3" s="1055" t="s">
        <v>429</v>
      </c>
      <c r="H3" s="1056"/>
      <c r="I3" s="1056"/>
      <c r="J3" s="1056"/>
      <c r="K3" s="967" t="s">
        <v>579</v>
      </c>
      <c r="L3" s="968"/>
      <c r="M3" s="968"/>
      <c r="N3" s="969"/>
      <c r="O3" s="1057" t="s">
        <v>580</v>
      </c>
      <c r="P3" s="1058"/>
      <c r="Q3" s="1058"/>
      <c r="R3" s="1058"/>
      <c r="S3" s="249" t="s">
        <v>512</v>
      </c>
      <c r="T3" s="253">
        <v>423.5</v>
      </c>
      <c r="U3" s="975"/>
      <c r="V3" s="975"/>
      <c r="W3" s="975"/>
      <c r="X3" s="1045"/>
      <c r="Y3" s="1046"/>
      <c r="Z3" s="975"/>
      <c r="AA3" s="975"/>
      <c r="AB3" s="974"/>
      <c r="AC3" s="974"/>
      <c r="AD3" s="974"/>
      <c r="AE3" s="974"/>
      <c r="AF3" s="974"/>
      <c r="AG3" s="974"/>
      <c r="AH3" s="933"/>
      <c r="AI3" s="934"/>
      <c r="AJ3" s="1047" t="s">
        <v>598</v>
      </c>
      <c r="AK3" s="1047"/>
      <c r="AL3" s="1047"/>
      <c r="AM3" s="1047"/>
      <c r="AN3" s="1048"/>
      <c r="AO3" s="139"/>
      <c r="AP3" s="142"/>
      <c r="AQ3" s="142"/>
      <c r="AR3" s="142"/>
      <c r="AS3" s="142"/>
      <c r="AT3" s="142"/>
      <c r="AU3" s="142"/>
      <c r="AV3" s="142"/>
      <c r="AW3" s="142"/>
      <c r="AX3" s="142"/>
      <c r="AY3" s="142"/>
      <c r="AZ3" s="143">
        <v>1</v>
      </c>
      <c r="BA3" s="143">
        <f t="shared" ref="BA3:BA34" si="1">IF(ISBLANK(G3),"",VLOOKUP(G3,$BD$3:$BF$5,2))</f>
        <v>2</v>
      </c>
      <c r="BB3" s="143" t="str">
        <f t="shared" ref="BB3:BB66" si="2">IF(ISBLANK(G3),"","INSERT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,"&amp;AZ3&amp;"
 ,"&amp;BA3&amp;"
 ,"&amp;IF(ISBLANK(K3),"NULL","'"&amp;K3&amp;"'")&amp;"
 ,"&amp;$BB$1&amp;"
 ,"&amp;IF(ISBLANK(O3),"NULL","'"&amp;O3&amp;"'")&amp;"
 ,"&amp;IF(ISBLANK(T3),0,T3)&amp;"
 ,"&amp;IF(ISBLANK(S3),"NULL","'"&amp;S3&amp;"'")&amp;"
 ,"&amp;IF(ISBLANK(X3),0,1)&amp;"
 ,0
 ,"&amp;IF(ISBLANK(U3),IF(ISBLANK(AD3),"NULL","'"&amp;AD3&amp;" "&amp;AF3&amp;"'"),"'"&amp;U3&amp;" "&amp;AD3&amp;" "&amp;AF3&amp;"'")&amp;"
 ,"&amp;IF(ISBLANK(AJ3),"NULL","ltrim(str(MAX([FB_FACILITY_ID])+1))+'/'+'"&amp;AJ3&amp;"'")&amp;"
 ,"&amp;IF(ISBLANK(Z3),0,Z3)&amp;"
 ,"&amp;IF(ISBLANK(AB3),0,AB3)&amp;"
 ,"&amp;IF(ISBLANK($BC$1),"NULL","'"&amp;TEXT($BC$1,"YYYY/M/D")&amp;"'")&amp;"
 FROM [PMS_chiba].[dbo].[FACILITY_BASE_TABLE]
")</f>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
 ,2
 ,'石灰岩ダスト舗装'
 ,2001
 ,'ｔ＝４０'
 ,423.5
 ,'㎡'
 ,0
 ,0
 ,NULL
 ,ltrim(str(MAX([FB_FACILITY_ID])+1))+'/'+'20160401_千葉第１公園.石灰岩ダスト舗装.jpg'
 ,0
 ,0
 ,'1900/1/0'
 FROM [PMS_chiba].[dbo].[FACILITY_BASE_TABLE]
</v>
      </c>
      <c r="BD3" s="190" t="s">
        <v>391</v>
      </c>
      <c r="BE3" s="190">
        <v>3</v>
      </c>
      <c r="BF3" s="190">
        <v>1</v>
      </c>
    </row>
    <row r="4" spans="1:58" ht="18" customHeight="1" x14ac:dyDescent="0.15">
      <c r="A4" s="156">
        <f t="shared" si="0"/>
        <v>1</v>
      </c>
      <c r="B4" s="156"/>
      <c r="C4" s="156">
        <f>IF(AND(A4=1,NOT(TRIM(AD4)="")),COUNT($C$3:C3)+1,"")</f>
        <v>1</v>
      </c>
      <c r="D4" s="220" t="str">
        <f>IF(AND(A4=1,NOT(TRIM(X4)="")),COUNT($D$3:D3)+1,"")</f>
        <v/>
      </c>
      <c r="E4" s="159" t="s">
        <v>529</v>
      </c>
      <c r="F4" s="1017"/>
      <c r="G4" s="1055" t="s">
        <v>429</v>
      </c>
      <c r="H4" s="1056"/>
      <c r="I4" s="1056"/>
      <c r="J4" s="1056"/>
      <c r="K4" s="967" t="s">
        <v>581</v>
      </c>
      <c r="L4" s="968"/>
      <c r="M4" s="968"/>
      <c r="N4" s="969"/>
      <c r="O4" s="1057" t="s">
        <v>582</v>
      </c>
      <c r="P4" s="1058"/>
      <c r="Q4" s="1058"/>
      <c r="R4" s="1058"/>
      <c r="S4" s="249" t="s">
        <v>508</v>
      </c>
      <c r="T4" s="253">
        <v>80</v>
      </c>
      <c r="U4" s="975"/>
      <c r="V4" s="975"/>
      <c r="W4" s="975"/>
      <c r="X4" s="979"/>
      <c r="Y4" s="980"/>
      <c r="Z4" s="975"/>
      <c r="AA4" s="975"/>
      <c r="AB4" s="974"/>
      <c r="AC4" s="974"/>
      <c r="AD4" s="974" t="s">
        <v>594</v>
      </c>
      <c r="AE4" s="974"/>
      <c r="AF4" s="974" t="s">
        <v>595</v>
      </c>
      <c r="AG4" s="974"/>
      <c r="AH4" s="933"/>
      <c r="AI4" s="934"/>
      <c r="AJ4" s="974" t="s">
        <v>599</v>
      </c>
      <c r="AK4" s="974"/>
      <c r="AL4" s="974"/>
      <c r="AM4" s="974"/>
      <c r="AN4" s="1049"/>
      <c r="AO4" s="139"/>
      <c r="AP4" s="144" t="s">
        <v>392</v>
      </c>
      <c r="AQ4" s="145"/>
      <c r="AR4" s="145"/>
      <c r="AS4" s="145"/>
      <c r="AT4" s="145"/>
      <c r="AU4" s="145"/>
      <c r="AV4" s="145"/>
      <c r="AW4" s="145"/>
      <c r="AX4" s="145"/>
      <c r="AY4" s="142"/>
      <c r="AZ4" s="143">
        <v>1</v>
      </c>
      <c r="BA4" s="143">
        <f t="shared" si="1"/>
        <v>2</v>
      </c>
      <c r="BB4"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
 ,2
 ,'歩車道境界ブロック'
 ,2001
 ,'150×200×600'
 ,80
 ,'m'
 ,0
 ,0
 ,'○○工業㈱ 043－○○○－×××'
 ,ltrim(str(MAX([FB_FACILITY_ID])+1))+'/'+'20160401_千葉第１公園.歩車道境界ブロック.jpg'
 ,0
 ,0
 ,'1900/1/0'
 FROM [PMS_chiba].[dbo].[FACILITY_BASE_TABLE]
</v>
      </c>
      <c r="BD4" s="190" t="s">
        <v>428</v>
      </c>
      <c r="BE4" s="190">
        <v>1</v>
      </c>
      <c r="BF4" s="190">
        <v>1</v>
      </c>
    </row>
    <row r="5" spans="1:58" ht="18" customHeight="1" x14ac:dyDescent="0.15">
      <c r="A5" s="156">
        <f t="shared" si="0"/>
        <v>1</v>
      </c>
      <c r="B5" s="156"/>
      <c r="C5" s="214" t="str">
        <f>IF(AND(A5=1,NOT(TRIM(AD5)="")),COUNT($C$3:C4)+1,"")</f>
        <v/>
      </c>
      <c r="D5" s="220" t="str">
        <f>IF(AND(A5=1,NOT(TRIM(X5)="")),COUNT($D$3:D4)+1,"")</f>
        <v/>
      </c>
      <c r="E5" s="159" t="s">
        <v>529</v>
      </c>
      <c r="F5" s="1017"/>
      <c r="G5" s="1055" t="s">
        <v>428</v>
      </c>
      <c r="H5" s="1056"/>
      <c r="I5" s="1056"/>
      <c r="J5" s="1056"/>
      <c r="K5" s="967" t="s">
        <v>583</v>
      </c>
      <c r="L5" s="968"/>
      <c r="M5" s="968"/>
      <c r="N5" s="969"/>
      <c r="O5" s="967" t="s">
        <v>584</v>
      </c>
      <c r="P5" s="968"/>
      <c r="Q5" s="968"/>
      <c r="R5" s="968"/>
      <c r="S5" s="249" t="s">
        <v>512</v>
      </c>
      <c r="T5" s="253">
        <v>55.92</v>
      </c>
      <c r="U5" s="975"/>
      <c r="V5" s="975"/>
      <c r="W5" s="975"/>
      <c r="X5" s="979"/>
      <c r="Y5" s="980"/>
      <c r="Z5" s="975"/>
      <c r="AA5" s="975"/>
      <c r="AB5" s="974"/>
      <c r="AC5" s="974"/>
      <c r="AD5" s="974"/>
      <c r="AE5" s="974"/>
      <c r="AF5" s="974"/>
      <c r="AG5" s="974"/>
      <c r="AH5" s="933"/>
      <c r="AI5" s="934"/>
      <c r="AJ5" s="974" t="s">
        <v>600</v>
      </c>
      <c r="AK5" s="974"/>
      <c r="AL5" s="974"/>
      <c r="AM5" s="974"/>
      <c r="AN5" s="1049"/>
      <c r="AO5" s="141"/>
      <c r="AP5" s="194"/>
      <c r="AQ5" s="195"/>
      <c r="AR5" s="195"/>
      <c r="AS5" s="195"/>
      <c r="AT5" s="195"/>
      <c r="AU5" s="195"/>
      <c r="AV5" s="195"/>
      <c r="AW5" s="195"/>
      <c r="AX5" s="195"/>
      <c r="AY5" s="145"/>
      <c r="AZ5" s="143">
        <v>1</v>
      </c>
      <c r="BA5" s="143">
        <f t="shared" si="1"/>
        <v>1</v>
      </c>
      <c r="BB5"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
 ,1
 ,'コンクリート舗装'
 ,2001
 ,'ｔ＝１００'
 ,55.92
 ,'㎡'
 ,0
 ,0
 ,NULL
 ,ltrim(str(MAX([FB_FACILITY_ID])+1))+'/'+'20160401_千葉第１公園.コンクリート舗装.jpg'
 ,0
 ,0
 ,'1900/1/0'
 FROM [PMS_chiba].[dbo].[FACILITY_BASE_TABLE]
</v>
      </c>
      <c r="BD5" s="190" t="s">
        <v>429</v>
      </c>
      <c r="BE5" s="190">
        <v>2</v>
      </c>
      <c r="BF5" s="190">
        <v>1</v>
      </c>
    </row>
    <row r="6" spans="1:58" ht="18" customHeight="1" x14ac:dyDescent="0.15">
      <c r="A6" s="156">
        <f t="shared" si="0"/>
        <v>1</v>
      </c>
      <c r="B6" s="156"/>
      <c r="C6" s="214">
        <f>IF(AND(A6=1,NOT(TRIM(AD6)="")),COUNT($C$3:C5)+1,"")</f>
        <v>2</v>
      </c>
      <c r="D6" s="220" t="str">
        <f>IF(AND(A6=1,NOT(TRIM(X6)="")),COUNT($D$3:D5)+1,"")</f>
        <v/>
      </c>
      <c r="E6" s="159" t="s">
        <v>529</v>
      </c>
      <c r="F6" s="1017"/>
      <c r="G6" s="1055" t="s">
        <v>428</v>
      </c>
      <c r="H6" s="1056"/>
      <c r="I6" s="1056"/>
      <c r="J6" s="1056"/>
      <c r="K6" s="976" t="s">
        <v>585</v>
      </c>
      <c r="L6" s="977"/>
      <c r="M6" s="977"/>
      <c r="N6" s="978"/>
      <c r="O6" s="976" t="s">
        <v>586</v>
      </c>
      <c r="P6" s="977"/>
      <c r="Q6" s="977"/>
      <c r="R6" s="977"/>
      <c r="S6" s="249" t="s">
        <v>512</v>
      </c>
      <c r="T6" s="254">
        <v>4.5</v>
      </c>
      <c r="U6" s="975"/>
      <c r="V6" s="975"/>
      <c r="W6" s="975"/>
      <c r="X6" s="979"/>
      <c r="Y6" s="980"/>
      <c r="Z6" s="975"/>
      <c r="AA6" s="975"/>
      <c r="AB6" s="974"/>
      <c r="AC6" s="974"/>
      <c r="AD6" s="974" t="s">
        <v>596</v>
      </c>
      <c r="AE6" s="974"/>
      <c r="AF6" s="974" t="s">
        <v>595</v>
      </c>
      <c r="AG6" s="974"/>
      <c r="AH6" s="933"/>
      <c r="AI6" s="934"/>
      <c r="AJ6" s="974" t="s">
        <v>601</v>
      </c>
      <c r="AK6" s="974"/>
      <c r="AL6" s="974"/>
      <c r="AM6" s="974"/>
      <c r="AN6" s="1049"/>
      <c r="AO6" s="141"/>
      <c r="AP6" s="194"/>
      <c r="AQ6" s="195"/>
      <c r="AR6" s="195"/>
      <c r="AS6" s="195"/>
      <c r="AT6" s="195"/>
      <c r="AU6" s="195"/>
      <c r="AV6" s="195"/>
      <c r="AW6" s="195"/>
      <c r="AX6" s="195"/>
      <c r="AY6" s="145"/>
      <c r="AZ6" s="143">
        <v>1</v>
      </c>
      <c r="BA6" s="143">
        <f t="shared" si="1"/>
        <v>1</v>
      </c>
      <c r="BB6"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
 ,1
 ,'点字ブロック'
 ,2001
 ,'300×300×80'
 ,4.5
 ,'㎡'
 ,0
 ,0
 ,'○○セメント㈱ 043－○○○－×××'
 ,ltrim(str(MAX([FB_FACILITY_ID])+1))+'/'+'20160401_千葉第１公園.点字ブロック.jpg'
 ,0
 ,0
 ,'1900/1/0'
 FROM [PMS_chiba].[dbo].[FACILITY_BASE_TABLE]
</v>
      </c>
    </row>
    <row r="7" spans="1:58" ht="18" customHeight="1" x14ac:dyDescent="0.15">
      <c r="A7" s="156">
        <f t="shared" si="0"/>
        <v>1</v>
      </c>
      <c r="B7" s="156"/>
      <c r="C7" s="214">
        <f>IF(AND(A7=1,NOT(TRIM(AD7)="")),COUNT($C$3:C6)+1,"")</f>
        <v>3</v>
      </c>
      <c r="D7" s="220" t="str">
        <f>IF(AND(A7=1,NOT(TRIM(X7)="")),COUNT($D$3:D6)+1,"")</f>
        <v/>
      </c>
      <c r="E7" s="159" t="s">
        <v>529</v>
      </c>
      <c r="F7" s="1017"/>
      <c r="G7" s="1055" t="s">
        <v>428</v>
      </c>
      <c r="H7" s="1056"/>
      <c r="I7" s="1056"/>
      <c r="J7" s="1056"/>
      <c r="K7" s="967" t="s">
        <v>587</v>
      </c>
      <c r="L7" s="968"/>
      <c r="M7" s="968"/>
      <c r="N7" s="969"/>
      <c r="O7" s="967" t="s">
        <v>582</v>
      </c>
      <c r="P7" s="968"/>
      <c r="Q7" s="968"/>
      <c r="R7" s="968"/>
      <c r="S7" s="249" t="s">
        <v>508</v>
      </c>
      <c r="T7" s="254">
        <v>8</v>
      </c>
      <c r="U7" s="975"/>
      <c r="V7" s="975"/>
      <c r="W7" s="975"/>
      <c r="X7" s="979"/>
      <c r="Y7" s="980"/>
      <c r="Z7" s="975"/>
      <c r="AA7" s="975"/>
      <c r="AB7" s="974"/>
      <c r="AC7" s="974"/>
      <c r="AD7" s="974" t="s">
        <v>594</v>
      </c>
      <c r="AE7" s="974"/>
      <c r="AF7" s="974" t="s">
        <v>595</v>
      </c>
      <c r="AG7" s="974"/>
      <c r="AH7" s="933"/>
      <c r="AI7" s="934"/>
      <c r="AJ7" s="974" t="s">
        <v>602</v>
      </c>
      <c r="AK7" s="974"/>
      <c r="AL7" s="974"/>
      <c r="AM7" s="974"/>
      <c r="AN7" s="1049"/>
      <c r="AO7" s="139"/>
      <c r="AP7" s="194"/>
      <c r="AQ7" s="195"/>
      <c r="AR7" s="195"/>
      <c r="AS7" s="195"/>
      <c r="AT7" s="195"/>
      <c r="AU7" s="195"/>
      <c r="AV7" s="195"/>
      <c r="AW7" s="195"/>
      <c r="AX7" s="195"/>
      <c r="AY7" s="145"/>
      <c r="AZ7" s="143">
        <v>1</v>
      </c>
      <c r="BA7" s="143">
        <f t="shared" si="1"/>
        <v>1</v>
      </c>
      <c r="BB7"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
 ,1
 ,'地先境界ブロック'
 ,2001
 ,'150×200×600'
 ,8
 ,'m'
 ,0
 ,0
 ,'○○工業㈱ 043－○○○－×××'
 ,ltrim(str(MAX([FB_FACILITY_ID])+1))+'/'+'20160401_千葉第１公園.地先境界ブロック.jpg'
 ,0
 ,0
 ,'1900/1/0'
 FROM [PMS_chiba].[dbo].[FACILITY_BASE_TABLE]
</v>
      </c>
    </row>
    <row r="8" spans="1:58" ht="18" customHeight="1" x14ac:dyDescent="0.15">
      <c r="A8" s="146">
        <f t="shared" si="0"/>
        <v>0</v>
      </c>
      <c r="B8" s="220"/>
      <c r="C8" s="213" t="str">
        <f>IF(AND(A8=1,NOT(TRIM(AD8)="")),COUNT($C$3:C7)+1,"")</f>
        <v/>
      </c>
      <c r="D8" s="219" t="str">
        <f>IF(AND(A8=1,NOT(TRIM(X8)="")),COUNT($D$3:D7)+1,"")</f>
        <v/>
      </c>
      <c r="E8" s="159" t="s">
        <v>529</v>
      </c>
      <c r="F8" s="1017"/>
      <c r="G8" s="1055"/>
      <c r="H8" s="1056"/>
      <c r="I8" s="1056"/>
      <c r="J8" s="1056"/>
      <c r="K8" s="967"/>
      <c r="L8" s="968"/>
      <c r="M8" s="968"/>
      <c r="N8" s="969"/>
      <c r="O8" s="967"/>
      <c r="P8" s="968"/>
      <c r="Q8" s="968"/>
      <c r="R8" s="968"/>
      <c r="S8" s="249"/>
      <c r="T8" s="253"/>
      <c r="U8" s="975"/>
      <c r="V8" s="975"/>
      <c r="W8" s="975"/>
      <c r="X8" s="979"/>
      <c r="Y8" s="980"/>
      <c r="Z8" s="975"/>
      <c r="AA8" s="975"/>
      <c r="AB8" s="974"/>
      <c r="AC8" s="974"/>
      <c r="AD8" s="974"/>
      <c r="AE8" s="974"/>
      <c r="AF8" s="974"/>
      <c r="AG8" s="974"/>
      <c r="AH8" s="933"/>
      <c r="AI8" s="934"/>
      <c r="AJ8" s="974"/>
      <c r="AK8" s="974"/>
      <c r="AL8" s="974"/>
      <c r="AM8" s="974"/>
      <c r="AN8" s="1049"/>
      <c r="AO8" s="139"/>
      <c r="AP8" s="194"/>
      <c r="AQ8" s="195"/>
      <c r="AR8" s="195"/>
      <c r="AS8" s="195"/>
      <c r="AT8" s="195"/>
      <c r="AU8" s="195"/>
      <c r="AV8" s="195"/>
      <c r="AW8" s="195"/>
      <c r="AX8" s="195"/>
      <c r="AY8" s="145"/>
      <c r="AZ8" s="143">
        <v>1</v>
      </c>
      <c r="BA8" s="143" t="str">
        <f t="shared" si="1"/>
        <v/>
      </c>
      <c r="BB8" s="143" t="str">
        <f t="shared" si="2"/>
        <v/>
      </c>
    </row>
    <row r="9" spans="1:58" ht="18" customHeight="1" x14ac:dyDescent="0.15">
      <c r="A9" s="146">
        <f t="shared" si="0"/>
        <v>0</v>
      </c>
      <c r="B9" s="220"/>
      <c r="C9" s="213" t="str">
        <f>IF(AND(A9=1,NOT(TRIM(AD9)="")),COUNT($C$3:C8)+1,"")</f>
        <v/>
      </c>
      <c r="D9" s="219" t="str">
        <f>IF(AND(A9=1,NOT(TRIM(X9)="")),COUNT($D$3:D8)+1,"")</f>
        <v/>
      </c>
      <c r="E9" s="159" t="s">
        <v>529</v>
      </c>
      <c r="F9" s="1017"/>
      <c r="G9" s="1055"/>
      <c r="H9" s="1056"/>
      <c r="I9" s="1056"/>
      <c r="J9" s="1056"/>
      <c r="K9" s="976"/>
      <c r="L9" s="977"/>
      <c r="M9" s="977"/>
      <c r="N9" s="978"/>
      <c r="O9" s="967"/>
      <c r="P9" s="968"/>
      <c r="Q9" s="968"/>
      <c r="R9" s="968"/>
      <c r="S9" s="249"/>
      <c r="T9" s="253"/>
      <c r="U9" s="975"/>
      <c r="V9" s="975"/>
      <c r="W9" s="975"/>
      <c r="X9" s="979"/>
      <c r="Y9" s="980"/>
      <c r="Z9" s="975"/>
      <c r="AA9" s="975"/>
      <c r="AB9" s="974"/>
      <c r="AC9" s="974"/>
      <c r="AD9" s="974"/>
      <c r="AE9" s="974"/>
      <c r="AF9" s="974"/>
      <c r="AG9" s="974"/>
      <c r="AH9" s="933"/>
      <c r="AI9" s="934"/>
      <c r="AJ9" s="974"/>
      <c r="AK9" s="974"/>
      <c r="AL9" s="974"/>
      <c r="AM9" s="974"/>
      <c r="AN9" s="1049"/>
      <c r="AO9" s="139"/>
      <c r="AP9" s="194"/>
      <c r="AQ9" s="195"/>
      <c r="AR9" s="195"/>
      <c r="AS9" s="195"/>
      <c r="AT9" s="195"/>
      <c r="AU9" s="195"/>
      <c r="AV9" s="195"/>
      <c r="AW9" s="195"/>
      <c r="AX9" s="195"/>
      <c r="AY9" s="145"/>
      <c r="AZ9" s="143">
        <v>1</v>
      </c>
      <c r="BA9" s="143" t="str">
        <f t="shared" si="1"/>
        <v/>
      </c>
      <c r="BB9" s="143" t="str">
        <f t="shared" si="2"/>
        <v/>
      </c>
    </row>
    <row r="10" spans="1:58" ht="18" customHeight="1" x14ac:dyDescent="0.15">
      <c r="A10" s="146">
        <f t="shared" si="0"/>
        <v>0</v>
      </c>
      <c r="B10" s="220"/>
      <c r="C10" s="213" t="str">
        <f>IF(AND(A10=1,NOT(TRIM(AD10)="")),COUNT($C$3:C9)+1,"")</f>
        <v/>
      </c>
      <c r="D10" s="219" t="str">
        <f>IF(AND(A10=1,NOT(TRIM(X10)="")),COUNT($D$3:D9)+1,"")</f>
        <v/>
      </c>
      <c r="E10" s="159" t="s">
        <v>529</v>
      </c>
      <c r="F10" s="1017"/>
      <c r="G10" s="950"/>
      <c r="H10" s="951"/>
      <c r="I10" s="951"/>
      <c r="J10" s="951"/>
      <c r="K10" s="935"/>
      <c r="L10" s="941"/>
      <c r="M10" s="941"/>
      <c r="N10" s="936"/>
      <c r="O10" s="935"/>
      <c r="P10" s="941"/>
      <c r="Q10" s="941"/>
      <c r="R10" s="941"/>
      <c r="S10" s="217"/>
      <c r="T10" s="255"/>
      <c r="U10" s="947"/>
      <c r="V10" s="947"/>
      <c r="W10" s="947"/>
      <c r="X10" s="954"/>
      <c r="Y10" s="955"/>
      <c r="Z10" s="947"/>
      <c r="AA10" s="947"/>
      <c r="AB10" s="948"/>
      <c r="AC10" s="948"/>
      <c r="AD10" s="948"/>
      <c r="AE10" s="948"/>
      <c r="AF10" s="948"/>
      <c r="AG10" s="948"/>
      <c r="AH10" s="935"/>
      <c r="AI10" s="936"/>
      <c r="AJ10" s="935"/>
      <c r="AK10" s="941"/>
      <c r="AL10" s="941"/>
      <c r="AM10" s="941"/>
      <c r="AN10" s="949"/>
      <c r="AO10" s="139"/>
      <c r="AP10" s="194"/>
      <c r="AQ10" s="195"/>
      <c r="AR10" s="195"/>
      <c r="AS10" s="195"/>
      <c r="AT10" s="195"/>
      <c r="AU10" s="195"/>
      <c r="AV10" s="195"/>
      <c r="AW10" s="195"/>
      <c r="AX10" s="195"/>
      <c r="AY10" s="145"/>
      <c r="AZ10" s="143">
        <v>1</v>
      </c>
      <c r="BA10" s="143" t="str">
        <f t="shared" si="1"/>
        <v/>
      </c>
      <c r="BB10" s="143" t="str">
        <f t="shared" si="2"/>
        <v/>
      </c>
    </row>
    <row r="11" spans="1:58" ht="18" customHeight="1" x14ac:dyDescent="0.15">
      <c r="A11" s="146">
        <f t="shared" si="0"/>
        <v>0</v>
      </c>
      <c r="B11" s="219" t="str">
        <f>IF(A11=1,1,"")</f>
        <v/>
      </c>
      <c r="C11" s="213" t="str">
        <f>IF(AND(A11=1,NOT(TRIM(AD11)="")),COUNT($C$3:C10)+1,"")</f>
        <v/>
      </c>
      <c r="D11" s="219" t="str">
        <f>IF(AND(A11=1,NOT(TRIM(X11)="")),COUNT($D$3:D10)+1,"")</f>
        <v/>
      </c>
      <c r="E11" s="215" t="s">
        <v>531</v>
      </c>
      <c r="F11" s="1017"/>
      <c r="G11" s="950"/>
      <c r="H11" s="951"/>
      <c r="I11" s="951"/>
      <c r="J11" s="951"/>
      <c r="K11" s="935"/>
      <c r="L11" s="941"/>
      <c r="M11" s="941"/>
      <c r="N11" s="936"/>
      <c r="O11" s="935"/>
      <c r="P11" s="941"/>
      <c r="Q11" s="941"/>
      <c r="R11" s="941"/>
      <c r="S11" s="217"/>
      <c r="T11" s="255"/>
      <c r="U11" s="947"/>
      <c r="V11" s="947"/>
      <c r="W11" s="947"/>
      <c r="X11" s="954"/>
      <c r="Y11" s="955"/>
      <c r="Z11" s="947"/>
      <c r="AA11" s="947"/>
      <c r="AB11" s="948"/>
      <c r="AC11" s="948"/>
      <c r="AD11" s="948"/>
      <c r="AE11" s="948"/>
      <c r="AF11" s="948"/>
      <c r="AG11" s="948"/>
      <c r="AH11" s="935"/>
      <c r="AI11" s="936"/>
      <c r="AJ11" s="935"/>
      <c r="AK11" s="941"/>
      <c r="AL11" s="941"/>
      <c r="AM11" s="941"/>
      <c r="AN11" s="949"/>
      <c r="AO11" s="139"/>
      <c r="AP11" s="194"/>
      <c r="AQ11" s="195"/>
      <c r="AR11" s="195"/>
      <c r="AS11" s="195"/>
      <c r="AT11" s="195"/>
      <c r="AU11" s="195"/>
      <c r="AV11" s="195"/>
      <c r="AW11" s="195"/>
      <c r="AX11" s="195"/>
      <c r="AY11" s="145"/>
      <c r="AZ11" s="143">
        <v>1</v>
      </c>
      <c r="BA11" s="143" t="str">
        <f t="shared" si="1"/>
        <v/>
      </c>
      <c r="BB11" s="143" t="str">
        <f t="shared" si="2"/>
        <v/>
      </c>
    </row>
    <row r="12" spans="1:58" ht="18" customHeight="1" x14ac:dyDescent="0.15">
      <c r="A12" s="146">
        <f t="shared" si="0"/>
        <v>0</v>
      </c>
      <c r="B12" s="219" t="str">
        <f>IF(A12=1,COUNT($B$8:B11)+1,"")</f>
        <v/>
      </c>
      <c r="C12" s="213" t="str">
        <f>IF(AND(A12=1,NOT(TRIM(AD12)="")),COUNT($C$3:C11)+1,"")</f>
        <v/>
      </c>
      <c r="D12" s="219" t="str">
        <f>IF(AND(A12=1,NOT(TRIM(X12)="")),COUNT($D$3:D11)+1,"")</f>
        <v/>
      </c>
      <c r="E12" s="160" t="s">
        <v>529</v>
      </c>
      <c r="F12" s="1017"/>
      <c r="G12" s="950"/>
      <c r="H12" s="951"/>
      <c r="I12" s="951"/>
      <c r="J12" s="951"/>
      <c r="K12" s="935"/>
      <c r="L12" s="941"/>
      <c r="M12" s="941"/>
      <c r="N12" s="936"/>
      <c r="O12" s="935"/>
      <c r="P12" s="941"/>
      <c r="Q12" s="941"/>
      <c r="R12" s="941"/>
      <c r="S12" s="217"/>
      <c r="T12" s="255"/>
      <c r="U12" s="947"/>
      <c r="V12" s="947"/>
      <c r="W12" s="947"/>
      <c r="X12" s="954"/>
      <c r="Y12" s="955"/>
      <c r="Z12" s="947"/>
      <c r="AA12" s="947"/>
      <c r="AB12" s="948"/>
      <c r="AC12" s="948"/>
      <c r="AD12" s="948"/>
      <c r="AE12" s="948"/>
      <c r="AF12" s="948"/>
      <c r="AG12" s="948"/>
      <c r="AH12" s="935"/>
      <c r="AI12" s="936"/>
      <c r="AJ12" s="935"/>
      <c r="AK12" s="941"/>
      <c r="AL12" s="941"/>
      <c r="AM12" s="941"/>
      <c r="AN12" s="949"/>
      <c r="AO12" s="139"/>
      <c r="AP12" s="194"/>
      <c r="AQ12" s="195"/>
      <c r="AR12" s="195"/>
      <c r="AS12" s="195"/>
      <c r="AT12" s="195"/>
      <c r="AU12" s="195"/>
      <c r="AV12" s="195"/>
      <c r="AW12" s="195"/>
      <c r="AX12" s="195"/>
      <c r="AY12" s="145"/>
      <c r="AZ12" s="143">
        <v>1</v>
      </c>
      <c r="BA12" s="143" t="str">
        <f t="shared" si="1"/>
        <v/>
      </c>
      <c r="BB12" s="143" t="str">
        <f t="shared" si="2"/>
        <v/>
      </c>
    </row>
    <row r="13" spans="1:58" ht="18" customHeight="1" x14ac:dyDescent="0.15">
      <c r="A13" s="146">
        <f t="shared" si="0"/>
        <v>0</v>
      </c>
      <c r="B13" s="219" t="str">
        <f>IF(A13=1,COUNT($B$8:B12)+1,"")</f>
        <v/>
      </c>
      <c r="C13" s="213" t="str">
        <f>IF(AND(A13=1,NOT(TRIM(AD13)="")),COUNT($C$3:C12)+1,"")</f>
        <v/>
      </c>
      <c r="D13" s="219" t="str">
        <f>IF(AND(A13=1,NOT(TRIM(X13)="")),COUNT($D$3:D12)+1,"")</f>
        <v/>
      </c>
      <c r="E13" s="160" t="s">
        <v>529</v>
      </c>
      <c r="F13" s="1017" t="s">
        <v>382</v>
      </c>
      <c r="G13" s="950"/>
      <c r="H13" s="951"/>
      <c r="I13" s="951"/>
      <c r="J13" s="951"/>
      <c r="K13" s="935"/>
      <c r="L13" s="941"/>
      <c r="M13" s="941"/>
      <c r="N13" s="936"/>
      <c r="O13" s="935"/>
      <c r="P13" s="941"/>
      <c r="Q13" s="941"/>
      <c r="R13" s="941"/>
      <c r="S13" s="217"/>
      <c r="T13" s="255"/>
      <c r="U13" s="947"/>
      <c r="V13" s="947"/>
      <c r="W13" s="947"/>
      <c r="X13" s="954"/>
      <c r="Y13" s="955"/>
      <c r="Z13" s="947"/>
      <c r="AA13" s="947"/>
      <c r="AB13" s="948"/>
      <c r="AC13" s="948"/>
      <c r="AD13" s="948"/>
      <c r="AE13" s="948"/>
      <c r="AF13" s="948"/>
      <c r="AG13" s="948"/>
      <c r="AH13" s="935"/>
      <c r="AI13" s="936"/>
      <c r="AJ13" s="935"/>
      <c r="AK13" s="941"/>
      <c r="AL13" s="941"/>
      <c r="AM13" s="941"/>
      <c r="AN13" s="949"/>
      <c r="AO13" s="139"/>
      <c r="AP13" s="194"/>
      <c r="AQ13" s="195"/>
      <c r="AR13" s="195"/>
      <c r="AS13" s="195"/>
      <c r="AT13" s="195"/>
      <c r="AU13" s="195"/>
      <c r="AV13" s="195"/>
      <c r="AW13" s="195"/>
      <c r="AX13" s="195"/>
      <c r="AY13" s="145"/>
      <c r="AZ13" s="143">
        <v>1</v>
      </c>
      <c r="BA13" s="143" t="str">
        <f t="shared" si="1"/>
        <v/>
      </c>
      <c r="BB13" s="143" t="str">
        <f t="shared" si="2"/>
        <v/>
      </c>
    </row>
    <row r="14" spans="1:58" ht="18" customHeight="1" x14ac:dyDescent="0.15">
      <c r="A14" s="146">
        <f t="shared" si="0"/>
        <v>0</v>
      </c>
      <c r="B14" s="219" t="str">
        <f>IF(A14=1,COUNT($B$8:B13)+1,"")</f>
        <v/>
      </c>
      <c r="C14" s="213" t="str">
        <f>IF(AND(A14=1,NOT(TRIM(AD14)="")),COUNT($C$3:C13)+1,"")</f>
        <v/>
      </c>
      <c r="D14" s="219" t="str">
        <f>IF(AND(A14=1,NOT(TRIM(X14)="")),COUNT($D$3:D13)+1,"")</f>
        <v/>
      </c>
      <c r="E14" s="160" t="s">
        <v>529</v>
      </c>
      <c r="F14" s="1017"/>
      <c r="G14" s="950"/>
      <c r="H14" s="951"/>
      <c r="I14" s="951"/>
      <c r="J14" s="951"/>
      <c r="K14" s="935"/>
      <c r="L14" s="941"/>
      <c r="M14" s="941"/>
      <c r="N14" s="936"/>
      <c r="O14" s="935"/>
      <c r="P14" s="941"/>
      <c r="Q14" s="941"/>
      <c r="R14" s="941"/>
      <c r="S14" s="217"/>
      <c r="T14" s="255"/>
      <c r="U14" s="947"/>
      <c r="V14" s="947"/>
      <c r="W14" s="947"/>
      <c r="X14" s="954"/>
      <c r="Y14" s="955"/>
      <c r="Z14" s="947"/>
      <c r="AA14" s="947"/>
      <c r="AB14" s="948"/>
      <c r="AC14" s="948"/>
      <c r="AD14" s="948"/>
      <c r="AE14" s="948"/>
      <c r="AF14" s="948"/>
      <c r="AG14" s="948"/>
      <c r="AH14" s="935"/>
      <c r="AI14" s="936"/>
      <c r="AJ14" s="935"/>
      <c r="AK14" s="941"/>
      <c r="AL14" s="941"/>
      <c r="AM14" s="941"/>
      <c r="AN14" s="949"/>
      <c r="AO14" s="139"/>
      <c r="AP14" s="194"/>
      <c r="AQ14" s="195"/>
      <c r="AR14" s="195"/>
      <c r="AS14" s="195"/>
      <c r="AT14" s="195"/>
      <c r="AU14" s="195"/>
      <c r="AV14" s="195"/>
      <c r="AW14" s="195"/>
      <c r="AX14" s="195"/>
      <c r="AY14" s="145"/>
      <c r="AZ14" s="143">
        <v>1</v>
      </c>
      <c r="BA14" s="143" t="str">
        <f t="shared" si="1"/>
        <v/>
      </c>
      <c r="BB14" s="143" t="str">
        <f t="shared" si="2"/>
        <v/>
      </c>
    </row>
    <row r="15" spans="1:58" ht="18" customHeight="1" x14ac:dyDescent="0.15">
      <c r="A15" s="146">
        <f t="shared" si="0"/>
        <v>0</v>
      </c>
      <c r="B15" s="219" t="str">
        <f>IF(A15=1,COUNT($B$8:B14)+1,"")</f>
        <v/>
      </c>
      <c r="C15" s="213" t="str">
        <f>IF(AND(A15=1,NOT(TRIM(AD15)="")),COUNT($C$3:C14)+1,"")</f>
        <v/>
      </c>
      <c r="D15" s="219" t="str">
        <f>IF(AND(A15=1,NOT(TRIM(X15)="")),COUNT($D$3:D14)+1,"")</f>
        <v/>
      </c>
      <c r="E15" s="160" t="s">
        <v>529</v>
      </c>
      <c r="F15" s="1017"/>
      <c r="G15" s="950"/>
      <c r="H15" s="951"/>
      <c r="I15" s="951"/>
      <c r="J15" s="951"/>
      <c r="K15" s="935"/>
      <c r="L15" s="941"/>
      <c r="M15" s="941"/>
      <c r="N15" s="936"/>
      <c r="O15" s="935"/>
      <c r="P15" s="941"/>
      <c r="Q15" s="941"/>
      <c r="R15" s="941"/>
      <c r="S15" s="217"/>
      <c r="T15" s="255"/>
      <c r="U15" s="947"/>
      <c r="V15" s="947"/>
      <c r="W15" s="947"/>
      <c r="X15" s="954"/>
      <c r="Y15" s="955"/>
      <c r="Z15" s="947"/>
      <c r="AA15" s="947"/>
      <c r="AB15" s="948"/>
      <c r="AC15" s="948"/>
      <c r="AD15" s="948"/>
      <c r="AE15" s="948"/>
      <c r="AF15" s="948"/>
      <c r="AG15" s="948"/>
      <c r="AH15" s="935"/>
      <c r="AI15" s="936"/>
      <c r="AJ15" s="935"/>
      <c r="AK15" s="941"/>
      <c r="AL15" s="941"/>
      <c r="AM15" s="941"/>
      <c r="AN15" s="949"/>
      <c r="AO15" s="139"/>
      <c r="AP15" s="139"/>
      <c r="AQ15" s="145"/>
      <c r="AR15" s="145"/>
      <c r="AS15" s="145"/>
      <c r="AT15" s="145"/>
      <c r="AU15" s="145"/>
      <c r="AV15" s="145"/>
      <c r="AW15" s="145"/>
      <c r="AX15" s="145"/>
      <c r="AY15" s="145"/>
      <c r="AZ15" s="143">
        <v>1</v>
      </c>
      <c r="BA15" s="143" t="str">
        <f t="shared" si="1"/>
        <v/>
      </c>
      <c r="BB15" s="143" t="str">
        <f t="shared" si="2"/>
        <v/>
      </c>
    </row>
    <row r="16" spans="1:58" ht="18" customHeight="1" x14ac:dyDescent="0.15">
      <c r="A16" s="146">
        <f t="shared" si="0"/>
        <v>0</v>
      </c>
      <c r="B16" s="219" t="str">
        <f>IF(A16=1,COUNT($B$8:B15)+1,"")</f>
        <v/>
      </c>
      <c r="C16" s="213" t="str">
        <f>IF(AND(A16=1,NOT(TRIM(AD16)="")),COUNT($C$3:C15)+1,"")</f>
        <v/>
      </c>
      <c r="D16" s="219" t="str">
        <f>IF(AND(A16=1,NOT(TRIM(X16)="")),COUNT($D$3:D15)+1,"")</f>
        <v/>
      </c>
      <c r="E16" s="160" t="s">
        <v>529</v>
      </c>
      <c r="F16" s="1017"/>
      <c r="G16" s="950"/>
      <c r="H16" s="951"/>
      <c r="I16" s="951"/>
      <c r="J16" s="951"/>
      <c r="K16" s="935"/>
      <c r="L16" s="941"/>
      <c r="M16" s="941"/>
      <c r="N16" s="936"/>
      <c r="O16" s="935"/>
      <c r="P16" s="941"/>
      <c r="Q16" s="941"/>
      <c r="R16" s="941"/>
      <c r="S16" s="217"/>
      <c r="T16" s="255"/>
      <c r="U16" s="947"/>
      <c r="V16" s="947"/>
      <c r="W16" s="947"/>
      <c r="X16" s="954"/>
      <c r="Y16" s="955"/>
      <c r="Z16" s="947"/>
      <c r="AA16" s="947"/>
      <c r="AB16" s="948"/>
      <c r="AC16" s="948"/>
      <c r="AD16" s="948"/>
      <c r="AE16" s="948"/>
      <c r="AF16" s="948"/>
      <c r="AG16" s="948"/>
      <c r="AH16" s="935"/>
      <c r="AI16" s="936"/>
      <c r="AJ16" s="935"/>
      <c r="AK16" s="941"/>
      <c r="AL16" s="941"/>
      <c r="AM16" s="941"/>
      <c r="AN16" s="949"/>
      <c r="AO16" s="139"/>
      <c r="AP16" s="194"/>
      <c r="AQ16" s="195"/>
      <c r="AR16" s="195"/>
      <c r="AS16" s="195"/>
      <c r="AT16" s="145"/>
      <c r="AU16" s="195"/>
      <c r="AV16" s="195"/>
      <c r="AW16" s="195"/>
      <c r="AX16" s="195"/>
      <c r="AY16" s="145"/>
      <c r="AZ16" s="143">
        <v>1</v>
      </c>
      <c r="BA16" s="143" t="str">
        <f t="shared" si="1"/>
        <v/>
      </c>
      <c r="BB16" s="143" t="str">
        <f t="shared" si="2"/>
        <v/>
      </c>
    </row>
    <row r="17" spans="1:54" ht="18" customHeight="1" x14ac:dyDescent="0.15">
      <c r="A17" s="146">
        <f t="shared" si="0"/>
        <v>0</v>
      </c>
      <c r="B17" s="219" t="str">
        <f>IF(A17=1,COUNT($B$8:B16)+1,"")</f>
        <v/>
      </c>
      <c r="C17" s="213" t="str">
        <f>IF(AND(A17=1,NOT(TRIM(AD17)="")),COUNT($C$3:C16)+1,"")</f>
        <v/>
      </c>
      <c r="D17" s="219" t="str">
        <f>IF(AND(A17=1,NOT(TRIM(X17)="")),COUNT($D$3:D16)+1,"")</f>
        <v/>
      </c>
      <c r="E17" s="160" t="s">
        <v>529</v>
      </c>
      <c r="F17" s="1017"/>
      <c r="G17" s="950"/>
      <c r="H17" s="951"/>
      <c r="I17" s="951"/>
      <c r="J17" s="951"/>
      <c r="K17" s="935"/>
      <c r="L17" s="941"/>
      <c r="M17" s="941"/>
      <c r="N17" s="936"/>
      <c r="O17" s="935"/>
      <c r="P17" s="941"/>
      <c r="Q17" s="941"/>
      <c r="R17" s="941"/>
      <c r="S17" s="217"/>
      <c r="T17" s="255"/>
      <c r="U17" s="947"/>
      <c r="V17" s="947"/>
      <c r="W17" s="947"/>
      <c r="X17" s="954"/>
      <c r="Y17" s="955"/>
      <c r="Z17" s="947"/>
      <c r="AA17" s="947"/>
      <c r="AB17" s="948"/>
      <c r="AC17" s="948"/>
      <c r="AD17" s="948"/>
      <c r="AE17" s="948"/>
      <c r="AF17" s="948"/>
      <c r="AG17" s="948"/>
      <c r="AH17" s="935"/>
      <c r="AI17" s="936"/>
      <c r="AJ17" s="935"/>
      <c r="AK17" s="941"/>
      <c r="AL17" s="941"/>
      <c r="AM17" s="941"/>
      <c r="AN17" s="949"/>
      <c r="AO17" s="139"/>
      <c r="AP17" s="194"/>
      <c r="AQ17" s="195"/>
      <c r="AR17" s="195"/>
      <c r="AS17" s="195"/>
      <c r="AT17" s="145"/>
      <c r="AU17" s="195"/>
      <c r="AV17" s="195"/>
      <c r="AW17" s="195"/>
      <c r="AX17" s="195"/>
      <c r="AY17" s="145"/>
      <c r="AZ17" s="143">
        <v>1</v>
      </c>
      <c r="BA17" s="143" t="str">
        <f t="shared" si="1"/>
        <v/>
      </c>
      <c r="BB17" s="143" t="str">
        <f t="shared" si="2"/>
        <v/>
      </c>
    </row>
    <row r="18" spans="1:54" ht="18" customHeight="1" x14ac:dyDescent="0.15">
      <c r="A18" s="146">
        <f t="shared" si="0"/>
        <v>0</v>
      </c>
      <c r="B18" s="219" t="str">
        <f>IF(A18=1,COUNT($B$8:B17)+1,"")</f>
        <v/>
      </c>
      <c r="C18" s="213" t="str">
        <f>IF(AND(A18=1,NOT(TRIM(AD18)="")),COUNT($C$3:C17)+1,"")</f>
        <v/>
      </c>
      <c r="D18" s="219" t="str">
        <f>IF(AND(A18=1,NOT(TRIM(X18)="")),COUNT($D$3:D17)+1,"")</f>
        <v/>
      </c>
      <c r="E18" s="160" t="s">
        <v>529</v>
      </c>
      <c r="F18" s="1017"/>
      <c r="G18" s="950"/>
      <c r="H18" s="951"/>
      <c r="I18" s="951"/>
      <c r="J18" s="951"/>
      <c r="K18" s="935"/>
      <c r="L18" s="941"/>
      <c r="M18" s="941"/>
      <c r="N18" s="936"/>
      <c r="O18" s="935"/>
      <c r="P18" s="941"/>
      <c r="Q18" s="941"/>
      <c r="R18" s="941"/>
      <c r="S18" s="217"/>
      <c r="T18" s="255"/>
      <c r="U18" s="947"/>
      <c r="V18" s="947"/>
      <c r="W18" s="947"/>
      <c r="X18" s="954"/>
      <c r="Y18" s="955"/>
      <c r="Z18" s="947"/>
      <c r="AA18" s="947"/>
      <c r="AB18" s="948"/>
      <c r="AC18" s="948"/>
      <c r="AD18" s="948"/>
      <c r="AE18" s="948"/>
      <c r="AF18" s="948"/>
      <c r="AG18" s="948"/>
      <c r="AH18" s="935"/>
      <c r="AI18" s="936"/>
      <c r="AJ18" s="935"/>
      <c r="AK18" s="941"/>
      <c r="AL18" s="941"/>
      <c r="AM18" s="941"/>
      <c r="AN18" s="949"/>
      <c r="AO18" s="139"/>
      <c r="AP18" s="194"/>
      <c r="AQ18" s="195"/>
      <c r="AR18" s="195"/>
      <c r="AS18" s="195"/>
      <c r="AT18" s="145"/>
      <c r="AU18" s="195"/>
      <c r="AV18" s="195"/>
      <c r="AW18" s="195"/>
      <c r="AX18" s="195"/>
      <c r="AY18" s="145"/>
      <c r="AZ18" s="143">
        <v>1</v>
      </c>
      <c r="BA18" s="143" t="str">
        <f t="shared" si="1"/>
        <v/>
      </c>
      <c r="BB18" s="143" t="str">
        <f t="shared" si="2"/>
        <v/>
      </c>
    </row>
    <row r="19" spans="1:54" ht="18" customHeight="1" x14ac:dyDescent="0.15">
      <c r="A19" s="146">
        <f t="shared" si="0"/>
        <v>0</v>
      </c>
      <c r="B19" s="219" t="str">
        <f>IF(A19=1,COUNT($B$8:B18)+1,"")</f>
        <v/>
      </c>
      <c r="C19" s="213" t="str">
        <f>IF(AND(A19=1,NOT(TRIM(AD19)="")),COUNT($C$3:C18)+1,"")</f>
        <v/>
      </c>
      <c r="D19" s="219" t="str">
        <f>IF(AND(A19=1,NOT(TRIM(X19)="")),COUNT($D$3:D18)+1,"")</f>
        <v/>
      </c>
      <c r="E19" s="160" t="s">
        <v>529</v>
      </c>
      <c r="F19" s="1017"/>
      <c r="G19" s="950"/>
      <c r="H19" s="951"/>
      <c r="I19" s="951"/>
      <c r="J19" s="951"/>
      <c r="K19" s="935"/>
      <c r="L19" s="941"/>
      <c r="M19" s="941"/>
      <c r="N19" s="936"/>
      <c r="O19" s="935"/>
      <c r="P19" s="941"/>
      <c r="Q19" s="941"/>
      <c r="R19" s="941"/>
      <c r="S19" s="217"/>
      <c r="T19" s="255"/>
      <c r="U19" s="947"/>
      <c r="V19" s="947"/>
      <c r="W19" s="947"/>
      <c r="X19" s="954"/>
      <c r="Y19" s="955"/>
      <c r="Z19" s="947"/>
      <c r="AA19" s="947"/>
      <c r="AB19" s="948"/>
      <c r="AC19" s="948"/>
      <c r="AD19" s="948"/>
      <c r="AE19" s="948"/>
      <c r="AF19" s="948"/>
      <c r="AG19" s="948"/>
      <c r="AH19" s="935"/>
      <c r="AI19" s="936"/>
      <c r="AJ19" s="935"/>
      <c r="AK19" s="941"/>
      <c r="AL19" s="941"/>
      <c r="AM19" s="941"/>
      <c r="AN19" s="949"/>
      <c r="AO19" s="139"/>
      <c r="AP19" s="147" t="s">
        <v>607</v>
      </c>
      <c r="AQ19" s="145"/>
      <c r="AR19" s="145"/>
      <c r="AS19" s="145"/>
      <c r="AT19" s="145"/>
      <c r="AU19" s="195"/>
      <c r="AV19" s="195"/>
      <c r="AW19" s="195"/>
      <c r="AX19" s="195"/>
      <c r="AY19" s="145"/>
      <c r="AZ19" s="143">
        <v>1</v>
      </c>
      <c r="BA19" s="143" t="str">
        <f t="shared" si="1"/>
        <v/>
      </c>
      <c r="BB19" s="143" t="str">
        <f t="shared" si="2"/>
        <v/>
      </c>
    </row>
    <row r="20" spans="1:54" ht="18" customHeight="1" x14ac:dyDescent="0.15">
      <c r="A20" s="146">
        <f t="shared" si="0"/>
        <v>0</v>
      </c>
      <c r="B20" s="219" t="str">
        <f>IF(A20=1,COUNT($B$8:B19)+1,"")</f>
        <v/>
      </c>
      <c r="C20" s="213" t="str">
        <f>IF(AND(A20=1,NOT(TRIM(AD20)="")),COUNT($C$3:C19)+1,"")</f>
        <v/>
      </c>
      <c r="D20" s="219" t="str">
        <f>IF(AND(A20=1,NOT(TRIM(X20)="")),COUNT($D$3:D19)+1,"")</f>
        <v/>
      </c>
      <c r="E20" s="160" t="s">
        <v>529</v>
      </c>
      <c r="F20" s="1017"/>
      <c r="G20" s="950"/>
      <c r="H20" s="951"/>
      <c r="I20" s="951"/>
      <c r="J20" s="951"/>
      <c r="K20" s="935"/>
      <c r="L20" s="941"/>
      <c r="M20" s="941"/>
      <c r="N20" s="936"/>
      <c r="O20" s="935"/>
      <c r="P20" s="941"/>
      <c r="Q20" s="941"/>
      <c r="R20" s="941"/>
      <c r="S20" s="217"/>
      <c r="T20" s="255"/>
      <c r="U20" s="947"/>
      <c r="V20" s="947"/>
      <c r="W20" s="947"/>
      <c r="X20" s="954"/>
      <c r="Y20" s="955"/>
      <c r="Z20" s="947"/>
      <c r="AA20" s="947"/>
      <c r="AB20" s="948"/>
      <c r="AC20" s="948"/>
      <c r="AD20" s="948"/>
      <c r="AE20" s="948"/>
      <c r="AF20" s="948"/>
      <c r="AG20" s="948"/>
      <c r="AH20" s="935"/>
      <c r="AI20" s="936"/>
      <c r="AJ20" s="935"/>
      <c r="AK20" s="941"/>
      <c r="AL20" s="941"/>
      <c r="AM20" s="941"/>
      <c r="AN20" s="949"/>
      <c r="AO20" s="139"/>
      <c r="AP20" s="989" t="s">
        <v>428</v>
      </c>
      <c r="AQ20" s="990"/>
      <c r="AR20" s="990"/>
      <c r="AS20" s="991"/>
      <c r="AT20" s="145"/>
      <c r="AU20" s="195"/>
      <c r="AV20" s="195"/>
      <c r="AW20" s="195"/>
      <c r="AX20" s="195"/>
      <c r="AY20" s="145"/>
      <c r="AZ20" s="143">
        <v>1</v>
      </c>
      <c r="BA20" s="143" t="str">
        <f t="shared" si="1"/>
        <v/>
      </c>
      <c r="BB20" s="143" t="str">
        <f t="shared" si="2"/>
        <v/>
      </c>
    </row>
    <row r="21" spans="1:54" ht="18" customHeight="1" x14ac:dyDescent="0.15">
      <c r="A21" s="146">
        <f t="shared" si="0"/>
        <v>0</v>
      </c>
      <c r="B21" s="219" t="str">
        <f>IF(A21=1,COUNT($B$8:B20)+1,"")</f>
        <v/>
      </c>
      <c r="C21" s="213" t="str">
        <f>IF(AND(A21=1,NOT(TRIM(AD21)="")),COUNT($C$3:C20)+1,"")</f>
        <v/>
      </c>
      <c r="D21" s="219" t="str">
        <f>IF(AND(A21=1,NOT(TRIM(X21)="")),COUNT($D$3:D20)+1,"")</f>
        <v/>
      </c>
      <c r="E21" s="160" t="s">
        <v>529</v>
      </c>
      <c r="F21" s="1017"/>
      <c r="G21" s="950"/>
      <c r="H21" s="951"/>
      <c r="I21" s="951"/>
      <c r="J21" s="951"/>
      <c r="K21" s="935"/>
      <c r="L21" s="941"/>
      <c r="M21" s="941"/>
      <c r="N21" s="936"/>
      <c r="O21" s="935"/>
      <c r="P21" s="941"/>
      <c r="Q21" s="941"/>
      <c r="R21" s="941"/>
      <c r="S21" s="217"/>
      <c r="T21" s="255"/>
      <c r="U21" s="947"/>
      <c r="V21" s="947"/>
      <c r="W21" s="947"/>
      <c r="X21" s="954"/>
      <c r="Y21" s="955"/>
      <c r="Z21" s="947"/>
      <c r="AA21" s="947"/>
      <c r="AB21" s="948"/>
      <c r="AC21" s="948"/>
      <c r="AD21" s="948"/>
      <c r="AE21" s="948"/>
      <c r="AF21" s="948"/>
      <c r="AG21" s="948"/>
      <c r="AH21" s="935"/>
      <c r="AI21" s="936"/>
      <c r="AJ21" s="935"/>
      <c r="AK21" s="941"/>
      <c r="AL21" s="941"/>
      <c r="AM21" s="941"/>
      <c r="AN21" s="949"/>
      <c r="AO21" s="139"/>
      <c r="AP21" s="989" t="s">
        <v>429</v>
      </c>
      <c r="AQ21" s="990"/>
      <c r="AR21" s="990"/>
      <c r="AS21" s="991"/>
      <c r="AT21" s="145"/>
      <c r="AU21" s="195"/>
      <c r="AV21" s="195"/>
      <c r="AW21" s="195"/>
      <c r="AX21" s="195"/>
      <c r="AY21" s="145"/>
      <c r="AZ21" s="143">
        <v>1</v>
      </c>
      <c r="BA21" s="143" t="str">
        <f t="shared" si="1"/>
        <v/>
      </c>
      <c r="BB21" s="143" t="str">
        <f t="shared" si="2"/>
        <v/>
      </c>
    </row>
    <row r="22" spans="1:54" ht="18" customHeight="1" x14ac:dyDescent="0.15">
      <c r="A22" s="146">
        <f t="shared" si="0"/>
        <v>0</v>
      </c>
      <c r="B22" s="219" t="str">
        <f>IF(A22=1,COUNT($B$8:B21)+1,"")</f>
        <v/>
      </c>
      <c r="C22" s="213" t="str">
        <f>IF(AND(A22=1,NOT(TRIM(AD22)="")),COUNT($C$3:C21)+1,"")</f>
        <v/>
      </c>
      <c r="D22" s="219" t="str">
        <f>IF(AND(A22=1,NOT(TRIM(X22)="")),COUNT($D$3:D21)+1,"")</f>
        <v/>
      </c>
      <c r="E22" s="160" t="s">
        <v>529</v>
      </c>
      <c r="F22" s="1017"/>
      <c r="G22" s="950"/>
      <c r="H22" s="951"/>
      <c r="I22" s="951"/>
      <c r="J22" s="951"/>
      <c r="K22" s="935"/>
      <c r="L22" s="941"/>
      <c r="M22" s="941"/>
      <c r="N22" s="936"/>
      <c r="O22" s="935"/>
      <c r="P22" s="941"/>
      <c r="Q22" s="941"/>
      <c r="R22" s="941"/>
      <c r="S22" s="217"/>
      <c r="T22" s="255"/>
      <c r="U22" s="947"/>
      <c r="V22" s="947"/>
      <c r="W22" s="947"/>
      <c r="X22" s="954"/>
      <c r="Y22" s="955"/>
      <c r="Z22" s="947"/>
      <c r="AA22" s="947"/>
      <c r="AB22" s="948"/>
      <c r="AC22" s="948"/>
      <c r="AD22" s="948"/>
      <c r="AE22" s="948"/>
      <c r="AF22" s="948"/>
      <c r="AG22" s="948"/>
      <c r="AH22" s="935"/>
      <c r="AI22" s="936"/>
      <c r="AJ22" s="935"/>
      <c r="AK22" s="941"/>
      <c r="AL22" s="941"/>
      <c r="AM22" s="941"/>
      <c r="AN22" s="949"/>
      <c r="AO22" s="139"/>
      <c r="AP22" s="989" t="s">
        <v>391</v>
      </c>
      <c r="AQ22" s="990"/>
      <c r="AR22" s="990"/>
      <c r="AS22" s="991"/>
      <c r="AT22" s="145"/>
      <c r="AU22" s="195"/>
      <c r="AV22" s="195"/>
      <c r="AW22" s="195"/>
      <c r="AX22" s="195"/>
      <c r="AY22" s="145"/>
      <c r="AZ22" s="143">
        <v>1</v>
      </c>
      <c r="BA22" s="143" t="str">
        <f t="shared" si="1"/>
        <v/>
      </c>
      <c r="BB22" s="143" t="str">
        <f t="shared" si="2"/>
        <v/>
      </c>
    </row>
    <row r="23" spans="1:54" ht="18" customHeight="1" x14ac:dyDescent="0.15">
      <c r="A23" s="146">
        <f t="shared" si="0"/>
        <v>0</v>
      </c>
      <c r="B23" s="219" t="str">
        <f>IF(A23=1,COUNT($B$8:B22)+1,"")</f>
        <v/>
      </c>
      <c r="C23" s="213" t="str">
        <f>IF(AND(A23=1,NOT(TRIM(AD23)="")),COUNT($C$3:C22)+1,"")</f>
        <v/>
      </c>
      <c r="D23" s="219" t="str">
        <f>IF(AND(A23=1,NOT(TRIM(X23)="")),COUNT($D$3:D22)+1,"")</f>
        <v/>
      </c>
      <c r="E23" s="160" t="s">
        <v>529</v>
      </c>
      <c r="F23" s="1017" t="s">
        <v>382</v>
      </c>
      <c r="G23" s="950"/>
      <c r="H23" s="951"/>
      <c r="I23" s="951"/>
      <c r="J23" s="951"/>
      <c r="K23" s="935"/>
      <c r="L23" s="941"/>
      <c r="M23" s="941"/>
      <c r="N23" s="936"/>
      <c r="O23" s="935"/>
      <c r="P23" s="941"/>
      <c r="Q23" s="941"/>
      <c r="R23" s="941"/>
      <c r="S23" s="217"/>
      <c r="T23" s="255"/>
      <c r="U23" s="947"/>
      <c r="V23" s="947"/>
      <c r="W23" s="947"/>
      <c r="X23" s="954"/>
      <c r="Y23" s="955"/>
      <c r="Z23" s="947"/>
      <c r="AA23" s="947"/>
      <c r="AB23" s="948"/>
      <c r="AC23" s="948"/>
      <c r="AD23" s="948"/>
      <c r="AE23" s="948"/>
      <c r="AF23" s="948"/>
      <c r="AG23" s="948"/>
      <c r="AH23" s="935"/>
      <c r="AI23" s="936"/>
      <c r="AJ23" s="935"/>
      <c r="AK23" s="941"/>
      <c r="AL23" s="941"/>
      <c r="AM23" s="941"/>
      <c r="AN23" s="949"/>
      <c r="AO23" s="139"/>
      <c r="AP23" s="989"/>
      <c r="AQ23" s="990"/>
      <c r="AR23" s="990"/>
      <c r="AS23" s="991"/>
      <c r="AT23" s="145"/>
      <c r="AU23" s="195"/>
      <c r="AV23" s="195"/>
      <c r="AW23" s="195"/>
      <c r="AX23" s="195"/>
      <c r="AY23" s="145"/>
      <c r="AZ23" s="143">
        <v>1</v>
      </c>
      <c r="BA23" s="143" t="str">
        <f t="shared" si="1"/>
        <v/>
      </c>
      <c r="BB23" s="143" t="str">
        <f t="shared" si="2"/>
        <v/>
      </c>
    </row>
    <row r="24" spans="1:54" ht="18" customHeight="1" x14ac:dyDescent="0.15">
      <c r="A24" s="146">
        <f t="shared" si="0"/>
        <v>0</v>
      </c>
      <c r="B24" s="219" t="str">
        <f>IF(A24=1,COUNT($B$8:B23)+1,"")</f>
        <v/>
      </c>
      <c r="C24" s="213" t="str">
        <f>IF(AND(A24=1,NOT(TRIM(AD24)="")),COUNT($C$3:C23)+1,"")</f>
        <v/>
      </c>
      <c r="D24" s="219" t="str">
        <f>IF(AND(A24=1,NOT(TRIM(X24)="")),COUNT($D$3:D23)+1,"")</f>
        <v/>
      </c>
      <c r="E24" s="160" t="s">
        <v>529</v>
      </c>
      <c r="F24" s="1017"/>
      <c r="G24" s="950"/>
      <c r="H24" s="951"/>
      <c r="I24" s="951"/>
      <c r="J24" s="951"/>
      <c r="K24" s="935"/>
      <c r="L24" s="941"/>
      <c r="M24" s="941"/>
      <c r="N24" s="936"/>
      <c r="O24" s="935"/>
      <c r="P24" s="941"/>
      <c r="Q24" s="941"/>
      <c r="R24" s="941"/>
      <c r="S24" s="217"/>
      <c r="T24" s="255"/>
      <c r="U24" s="947"/>
      <c r="V24" s="947"/>
      <c r="W24" s="947"/>
      <c r="X24" s="954"/>
      <c r="Y24" s="955"/>
      <c r="Z24" s="947"/>
      <c r="AA24" s="947"/>
      <c r="AB24" s="948"/>
      <c r="AC24" s="948"/>
      <c r="AD24" s="948"/>
      <c r="AE24" s="948"/>
      <c r="AF24" s="948"/>
      <c r="AG24" s="948"/>
      <c r="AH24" s="935"/>
      <c r="AI24" s="936"/>
      <c r="AJ24" s="935"/>
      <c r="AK24" s="941"/>
      <c r="AL24" s="941"/>
      <c r="AM24" s="941"/>
      <c r="AN24" s="949"/>
      <c r="AO24" s="139"/>
      <c r="AP24" s="989"/>
      <c r="AQ24" s="990"/>
      <c r="AR24" s="990"/>
      <c r="AS24" s="991"/>
      <c r="AT24" s="145"/>
      <c r="AU24" s="1002"/>
      <c r="AV24" s="1002"/>
      <c r="AW24" s="1002"/>
      <c r="AX24" s="1002"/>
      <c r="AY24" s="145"/>
      <c r="AZ24" s="143">
        <v>1</v>
      </c>
      <c r="BA24" s="143" t="str">
        <f t="shared" si="1"/>
        <v/>
      </c>
      <c r="BB24" s="143" t="str">
        <f t="shared" si="2"/>
        <v/>
      </c>
    </row>
    <row r="25" spans="1:54" ht="18" customHeight="1" x14ac:dyDescent="0.15">
      <c r="A25" s="146">
        <f t="shared" si="0"/>
        <v>0</v>
      </c>
      <c r="B25" s="219" t="str">
        <f>IF(A25=1,COUNT($B$8:B24)+1,"")</f>
        <v/>
      </c>
      <c r="C25" s="213" t="str">
        <f>IF(AND(A25=1,NOT(TRIM(AD25)="")),COUNT($C$3:C24)+1,"")</f>
        <v/>
      </c>
      <c r="D25" s="219" t="str">
        <f>IF(AND(A25=1,NOT(TRIM(X25)="")),COUNT($D$3:D24)+1,"")</f>
        <v/>
      </c>
      <c r="E25" s="160" t="s">
        <v>529</v>
      </c>
      <c r="F25" s="1017"/>
      <c r="G25" s="950"/>
      <c r="H25" s="951"/>
      <c r="I25" s="951"/>
      <c r="J25" s="951"/>
      <c r="K25" s="935"/>
      <c r="L25" s="941"/>
      <c r="M25" s="941"/>
      <c r="N25" s="936"/>
      <c r="O25" s="935"/>
      <c r="P25" s="941"/>
      <c r="Q25" s="941"/>
      <c r="R25" s="941"/>
      <c r="S25" s="217"/>
      <c r="T25" s="255"/>
      <c r="U25" s="947"/>
      <c r="V25" s="947"/>
      <c r="W25" s="947"/>
      <c r="X25" s="954"/>
      <c r="Y25" s="955"/>
      <c r="Z25" s="947"/>
      <c r="AA25" s="947"/>
      <c r="AB25" s="948"/>
      <c r="AC25" s="948"/>
      <c r="AD25" s="948"/>
      <c r="AE25" s="948"/>
      <c r="AF25" s="948"/>
      <c r="AG25" s="948"/>
      <c r="AH25" s="935"/>
      <c r="AI25" s="936"/>
      <c r="AJ25" s="935"/>
      <c r="AK25" s="941"/>
      <c r="AL25" s="941"/>
      <c r="AM25" s="941"/>
      <c r="AN25" s="949"/>
      <c r="AO25" s="139"/>
      <c r="AP25" s="989"/>
      <c r="AQ25" s="990"/>
      <c r="AR25" s="990"/>
      <c r="AS25" s="991"/>
      <c r="AT25" s="145"/>
      <c r="AU25" s="1002"/>
      <c r="AV25" s="1002"/>
      <c r="AW25" s="1002"/>
      <c r="AX25" s="1002"/>
      <c r="AY25" s="145"/>
      <c r="AZ25" s="143">
        <v>1</v>
      </c>
      <c r="BA25" s="143" t="str">
        <f t="shared" si="1"/>
        <v/>
      </c>
      <c r="BB25" s="143" t="str">
        <f t="shared" si="2"/>
        <v/>
      </c>
    </row>
    <row r="26" spans="1:54" ht="18" customHeight="1" x14ac:dyDescent="0.15">
      <c r="A26" s="146">
        <f t="shared" si="0"/>
        <v>0</v>
      </c>
      <c r="B26" s="219" t="str">
        <f>IF(A26=1,COUNT($B$8:B25)+1,"")</f>
        <v/>
      </c>
      <c r="C26" s="213" t="str">
        <f>IF(AND(A26=1,NOT(TRIM(AD26)="")),COUNT($C$3:C25)+1,"")</f>
        <v/>
      </c>
      <c r="D26" s="219" t="str">
        <f>IF(AND(A26=1,NOT(TRIM(X26)="")),COUNT($D$3:D25)+1,"")</f>
        <v/>
      </c>
      <c r="E26" s="160" t="s">
        <v>529</v>
      </c>
      <c r="F26" s="1017"/>
      <c r="G26" s="950"/>
      <c r="H26" s="951"/>
      <c r="I26" s="951"/>
      <c r="J26" s="951"/>
      <c r="K26" s="935"/>
      <c r="L26" s="941"/>
      <c r="M26" s="941"/>
      <c r="N26" s="936"/>
      <c r="O26" s="935"/>
      <c r="P26" s="941"/>
      <c r="Q26" s="941"/>
      <c r="R26" s="941"/>
      <c r="S26" s="217"/>
      <c r="T26" s="255"/>
      <c r="U26" s="947"/>
      <c r="V26" s="947"/>
      <c r="W26" s="947"/>
      <c r="X26" s="954"/>
      <c r="Y26" s="955"/>
      <c r="Z26" s="947"/>
      <c r="AA26" s="947"/>
      <c r="AB26" s="948"/>
      <c r="AC26" s="948"/>
      <c r="AD26" s="948"/>
      <c r="AE26" s="948"/>
      <c r="AF26" s="948"/>
      <c r="AG26" s="948"/>
      <c r="AH26" s="935"/>
      <c r="AI26" s="936"/>
      <c r="AJ26" s="935"/>
      <c r="AK26" s="941"/>
      <c r="AL26" s="941"/>
      <c r="AM26" s="941"/>
      <c r="AN26" s="949"/>
      <c r="AO26" s="139"/>
      <c r="AP26" s="139"/>
      <c r="AQ26" s="139"/>
      <c r="AR26" s="139"/>
      <c r="AS26" s="139"/>
      <c r="AT26" s="145"/>
      <c r="AU26" s="1002"/>
      <c r="AV26" s="1002"/>
      <c r="AW26" s="1002"/>
      <c r="AX26" s="1002"/>
      <c r="AY26" s="145"/>
      <c r="AZ26" s="143">
        <v>1</v>
      </c>
      <c r="BA26" s="143" t="str">
        <f t="shared" si="1"/>
        <v/>
      </c>
      <c r="BB26" s="143" t="str">
        <f t="shared" si="2"/>
        <v/>
      </c>
    </row>
    <row r="27" spans="1:54" ht="18" customHeight="1" x14ac:dyDescent="0.15">
      <c r="A27" s="146">
        <f t="shared" si="0"/>
        <v>0</v>
      </c>
      <c r="B27" s="219" t="str">
        <f>IF(A27=1,COUNT($B$8:B26)+1,"")</f>
        <v/>
      </c>
      <c r="C27" s="213" t="str">
        <f>IF(AND(A27=1,NOT(TRIM(AD27)="")),COUNT($C$3:C26)+1,"")</f>
        <v/>
      </c>
      <c r="D27" s="219" t="str">
        <f>IF(AND(A27=1,NOT(TRIM(X27)="")),COUNT($D$3:D26)+1,"")</f>
        <v/>
      </c>
      <c r="E27" s="160" t="s">
        <v>529</v>
      </c>
      <c r="F27" s="1017"/>
      <c r="G27" s="950"/>
      <c r="H27" s="951"/>
      <c r="I27" s="951"/>
      <c r="J27" s="951"/>
      <c r="K27" s="935"/>
      <c r="L27" s="941"/>
      <c r="M27" s="941"/>
      <c r="N27" s="936"/>
      <c r="O27" s="935"/>
      <c r="P27" s="941"/>
      <c r="Q27" s="941"/>
      <c r="R27" s="941"/>
      <c r="S27" s="217"/>
      <c r="T27" s="255"/>
      <c r="U27" s="947"/>
      <c r="V27" s="947"/>
      <c r="W27" s="947"/>
      <c r="X27" s="954"/>
      <c r="Y27" s="955"/>
      <c r="Z27" s="947"/>
      <c r="AA27" s="947"/>
      <c r="AB27" s="948"/>
      <c r="AC27" s="948"/>
      <c r="AD27" s="948"/>
      <c r="AE27" s="948"/>
      <c r="AF27" s="948"/>
      <c r="AG27" s="948"/>
      <c r="AH27" s="935"/>
      <c r="AI27" s="936"/>
      <c r="AJ27" s="935"/>
      <c r="AK27" s="941"/>
      <c r="AL27" s="941"/>
      <c r="AM27" s="941"/>
      <c r="AN27" s="949"/>
      <c r="AO27" s="139"/>
      <c r="AP27" s="1002"/>
      <c r="AQ27" s="1002"/>
      <c r="AR27" s="1002"/>
      <c r="AS27" s="1002"/>
      <c r="AT27" s="145"/>
      <c r="AU27" s="145"/>
      <c r="AV27" s="145"/>
      <c r="AW27" s="145"/>
      <c r="AX27" s="145"/>
      <c r="AY27" s="145"/>
      <c r="AZ27" s="143">
        <v>1</v>
      </c>
      <c r="BA27" s="143" t="str">
        <f t="shared" si="1"/>
        <v/>
      </c>
      <c r="BB27" s="143" t="str">
        <f t="shared" si="2"/>
        <v/>
      </c>
    </row>
    <row r="28" spans="1:54" ht="18" customHeight="1" x14ac:dyDescent="0.15">
      <c r="A28" s="146">
        <f t="shared" si="0"/>
        <v>0</v>
      </c>
      <c r="B28" s="219" t="str">
        <f>IF(A28=1,COUNT($B$8:B27)+1,"")</f>
        <v/>
      </c>
      <c r="C28" s="213" t="str">
        <f>IF(AND(A28=1,NOT(TRIM(AD28)="")),COUNT($C$3:C27)+1,"")</f>
        <v/>
      </c>
      <c r="D28" s="219" t="str">
        <f>IF(AND(A28=1,NOT(TRIM(X28)="")),COUNT($D$3:D27)+1,"")</f>
        <v/>
      </c>
      <c r="E28" s="160" t="s">
        <v>529</v>
      </c>
      <c r="F28" s="1017"/>
      <c r="G28" s="950"/>
      <c r="H28" s="951"/>
      <c r="I28" s="951"/>
      <c r="J28" s="951"/>
      <c r="K28" s="935"/>
      <c r="L28" s="941"/>
      <c r="M28" s="941"/>
      <c r="N28" s="936"/>
      <c r="O28" s="935"/>
      <c r="P28" s="941"/>
      <c r="Q28" s="941"/>
      <c r="R28" s="941"/>
      <c r="S28" s="217"/>
      <c r="T28" s="255"/>
      <c r="U28" s="947"/>
      <c r="V28" s="947"/>
      <c r="W28" s="947"/>
      <c r="X28" s="954"/>
      <c r="Y28" s="955"/>
      <c r="Z28" s="947"/>
      <c r="AA28" s="947"/>
      <c r="AB28" s="948"/>
      <c r="AC28" s="948"/>
      <c r="AD28" s="948"/>
      <c r="AE28" s="948"/>
      <c r="AF28" s="948"/>
      <c r="AG28" s="948"/>
      <c r="AH28" s="935"/>
      <c r="AI28" s="936"/>
      <c r="AJ28" s="935"/>
      <c r="AK28" s="941"/>
      <c r="AL28" s="941"/>
      <c r="AM28" s="941"/>
      <c r="AN28" s="949"/>
      <c r="AO28" s="139"/>
      <c r="AP28" s="1002"/>
      <c r="AQ28" s="1002"/>
      <c r="AR28" s="1002"/>
      <c r="AS28" s="1002"/>
      <c r="AT28" s="145"/>
      <c r="AU28" s="145"/>
      <c r="AV28" s="145"/>
      <c r="AW28" s="145"/>
      <c r="AX28" s="145"/>
      <c r="AY28" s="139"/>
      <c r="AZ28" s="143">
        <v>1</v>
      </c>
      <c r="BA28" s="143" t="str">
        <f t="shared" si="1"/>
        <v/>
      </c>
      <c r="BB28" s="143" t="str">
        <f t="shared" si="2"/>
        <v/>
      </c>
    </row>
    <row r="29" spans="1:54" ht="18" customHeight="1" x14ac:dyDescent="0.15">
      <c r="A29" s="146">
        <f t="shared" si="0"/>
        <v>0</v>
      </c>
      <c r="B29" s="219" t="str">
        <f>IF(A29=1,COUNT($B$8:B28)+1,"")</f>
        <v/>
      </c>
      <c r="C29" s="213" t="str">
        <f>IF(AND(A29=1,NOT(TRIM(AD29)="")),COUNT($C$3:C28)+1,"")</f>
        <v/>
      </c>
      <c r="D29" s="219" t="str">
        <f>IF(AND(A29=1,NOT(TRIM(X29)="")),COUNT($D$3:D28)+1,"")</f>
        <v/>
      </c>
      <c r="E29" s="160" t="s">
        <v>529</v>
      </c>
      <c r="F29" s="1017"/>
      <c r="G29" s="950"/>
      <c r="H29" s="951"/>
      <c r="I29" s="951"/>
      <c r="J29" s="951"/>
      <c r="K29" s="935"/>
      <c r="L29" s="941"/>
      <c r="M29" s="941"/>
      <c r="N29" s="936"/>
      <c r="O29" s="935"/>
      <c r="P29" s="941"/>
      <c r="Q29" s="941"/>
      <c r="R29" s="941"/>
      <c r="S29" s="217"/>
      <c r="T29" s="255"/>
      <c r="U29" s="947"/>
      <c r="V29" s="947"/>
      <c r="W29" s="947"/>
      <c r="X29" s="954"/>
      <c r="Y29" s="955"/>
      <c r="Z29" s="947"/>
      <c r="AA29" s="947"/>
      <c r="AB29" s="948"/>
      <c r="AC29" s="948"/>
      <c r="AD29" s="948"/>
      <c r="AE29" s="948"/>
      <c r="AF29" s="948"/>
      <c r="AG29" s="948"/>
      <c r="AH29" s="935"/>
      <c r="AI29" s="936"/>
      <c r="AJ29" s="935"/>
      <c r="AK29" s="941"/>
      <c r="AL29" s="941"/>
      <c r="AM29" s="941"/>
      <c r="AN29" s="949"/>
      <c r="AO29" s="139"/>
      <c r="AP29" s="1002"/>
      <c r="AQ29" s="1002"/>
      <c r="AR29" s="1002"/>
      <c r="AS29" s="1002"/>
      <c r="AT29" s="145"/>
      <c r="AU29" s="145"/>
      <c r="AV29" s="145"/>
      <c r="AW29" s="145"/>
      <c r="AX29" s="145"/>
      <c r="AY29" s="139"/>
      <c r="AZ29" s="143">
        <v>1</v>
      </c>
      <c r="BA29" s="143" t="str">
        <f t="shared" si="1"/>
        <v/>
      </c>
      <c r="BB29" s="143" t="str">
        <f t="shared" si="2"/>
        <v/>
      </c>
    </row>
    <row r="30" spans="1:54" ht="18" customHeight="1" x14ac:dyDescent="0.15">
      <c r="A30" s="146">
        <f t="shared" si="0"/>
        <v>0</v>
      </c>
      <c r="B30" s="219" t="str">
        <f>IF(A30=1,COUNT($B$8:B29)+1,"")</f>
        <v/>
      </c>
      <c r="C30" s="213" t="str">
        <f>IF(AND(A30=1,NOT(TRIM(AD30)="")),COUNT($C$3:C29)+1,"")</f>
        <v/>
      </c>
      <c r="D30" s="219" t="str">
        <f>IF(AND(A30=1,NOT(TRIM(X30)="")),COUNT($D$3:D29)+1,"")</f>
        <v/>
      </c>
      <c r="E30" s="160" t="s">
        <v>529</v>
      </c>
      <c r="F30" s="1017"/>
      <c r="G30" s="950"/>
      <c r="H30" s="951"/>
      <c r="I30" s="951"/>
      <c r="J30" s="951"/>
      <c r="K30" s="935"/>
      <c r="L30" s="941"/>
      <c r="M30" s="941"/>
      <c r="N30" s="936"/>
      <c r="O30" s="935"/>
      <c r="P30" s="941"/>
      <c r="Q30" s="941"/>
      <c r="R30" s="941"/>
      <c r="S30" s="217"/>
      <c r="T30" s="255"/>
      <c r="U30" s="947"/>
      <c r="V30" s="947"/>
      <c r="W30" s="947"/>
      <c r="X30" s="954"/>
      <c r="Y30" s="955"/>
      <c r="Z30" s="947"/>
      <c r="AA30" s="947"/>
      <c r="AB30" s="948"/>
      <c r="AC30" s="948"/>
      <c r="AD30" s="948"/>
      <c r="AE30" s="948"/>
      <c r="AF30" s="948"/>
      <c r="AG30" s="948"/>
      <c r="AH30" s="935"/>
      <c r="AI30" s="936"/>
      <c r="AJ30" s="935"/>
      <c r="AK30" s="941"/>
      <c r="AL30" s="941"/>
      <c r="AM30" s="941"/>
      <c r="AN30" s="949"/>
      <c r="AO30" s="139"/>
      <c r="AP30" s="1002"/>
      <c r="AQ30" s="1002"/>
      <c r="AR30" s="1002"/>
      <c r="AS30" s="1002"/>
      <c r="AT30" s="148"/>
      <c r="AU30" s="145"/>
      <c r="AV30" s="145"/>
      <c r="AW30" s="145"/>
      <c r="AX30" s="145"/>
      <c r="AY30" s="148"/>
      <c r="AZ30" s="143">
        <v>1</v>
      </c>
      <c r="BA30" s="143" t="str">
        <f t="shared" si="1"/>
        <v/>
      </c>
      <c r="BB30" s="143" t="str">
        <f t="shared" si="2"/>
        <v/>
      </c>
    </row>
    <row r="31" spans="1:54" ht="18" customHeight="1" x14ac:dyDescent="0.15">
      <c r="A31" s="146">
        <f t="shared" si="0"/>
        <v>0</v>
      </c>
      <c r="B31" s="219" t="str">
        <f>IF(A31=1,COUNT($B$8:B30)+1,"")</f>
        <v/>
      </c>
      <c r="C31" s="213" t="str">
        <f>IF(AND(A31=1,NOT(TRIM(AD31)="")),COUNT($C$3:C30)+1,"")</f>
        <v/>
      </c>
      <c r="D31" s="219" t="str">
        <f>IF(AND(A31=1,NOT(TRIM(X31)="")),COUNT($D$3:D30)+1,"")</f>
        <v/>
      </c>
      <c r="E31" s="160" t="s">
        <v>529</v>
      </c>
      <c r="F31" s="1017"/>
      <c r="G31" s="950"/>
      <c r="H31" s="951"/>
      <c r="I31" s="951"/>
      <c r="J31" s="951"/>
      <c r="K31" s="935"/>
      <c r="L31" s="941"/>
      <c r="M31" s="941"/>
      <c r="N31" s="936"/>
      <c r="O31" s="935"/>
      <c r="P31" s="941"/>
      <c r="Q31" s="941"/>
      <c r="R31" s="941"/>
      <c r="S31" s="217"/>
      <c r="T31" s="255"/>
      <c r="U31" s="947"/>
      <c r="V31" s="947"/>
      <c r="W31" s="947"/>
      <c r="X31" s="954"/>
      <c r="Y31" s="955"/>
      <c r="Z31" s="947"/>
      <c r="AA31" s="947"/>
      <c r="AB31" s="948"/>
      <c r="AC31" s="948"/>
      <c r="AD31" s="948"/>
      <c r="AE31" s="948"/>
      <c r="AF31" s="948"/>
      <c r="AG31" s="948"/>
      <c r="AH31" s="935"/>
      <c r="AI31" s="936"/>
      <c r="AJ31" s="935"/>
      <c r="AK31" s="941"/>
      <c r="AL31" s="941"/>
      <c r="AM31" s="941"/>
      <c r="AN31" s="949"/>
      <c r="AO31" s="139"/>
      <c r="AP31" s="1002"/>
      <c r="AQ31" s="1002"/>
      <c r="AR31" s="1002"/>
      <c r="AS31" s="1002"/>
      <c r="AT31" s="148"/>
      <c r="AU31" s="145"/>
      <c r="AV31" s="145"/>
      <c r="AW31" s="145"/>
      <c r="AX31" s="145"/>
      <c r="AY31" s="148"/>
      <c r="AZ31" s="143">
        <v>1</v>
      </c>
      <c r="BA31" s="143" t="str">
        <f t="shared" si="1"/>
        <v/>
      </c>
      <c r="BB31" s="143" t="str">
        <f t="shared" si="2"/>
        <v/>
      </c>
    </row>
    <row r="32" spans="1:54" ht="18" customHeight="1" x14ac:dyDescent="0.15">
      <c r="A32" s="146">
        <f t="shared" si="0"/>
        <v>0</v>
      </c>
      <c r="B32" s="219" t="str">
        <f>IF(A32=1,COUNT($B$8:B31)+1,"")</f>
        <v/>
      </c>
      <c r="C32" s="213" t="str">
        <f>IF(AND(A32=1,NOT(TRIM(AD32)="")),COUNT($C$3:C31)+1,"")</f>
        <v/>
      </c>
      <c r="D32" s="219" t="str">
        <f>IF(AND(A32=1,NOT(TRIM(X32)="")),COUNT($D$3:D31)+1,"")</f>
        <v/>
      </c>
      <c r="E32" s="160" t="s">
        <v>529</v>
      </c>
      <c r="F32" s="1017"/>
      <c r="G32" s="950"/>
      <c r="H32" s="951"/>
      <c r="I32" s="951"/>
      <c r="J32" s="951"/>
      <c r="K32" s="935"/>
      <c r="L32" s="941"/>
      <c r="M32" s="941"/>
      <c r="N32" s="936"/>
      <c r="O32" s="935"/>
      <c r="P32" s="941"/>
      <c r="Q32" s="941"/>
      <c r="R32" s="941"/>
      <c r="S32" s="217"/>
      <c r="T32" s="255"/>
      <c r="U32" s="947"/>
      <c r="V32" s="947"/>
      <c r="W32" s="947"/>
      <c r="X32" s="954"/>
      <c r="Y32" s="955"/>
      <c r="Z32" s="947"/>
      <c r="AA32" s="947"/>
      <c r="AB32" s="948"/>
      <c r="AC32" s="948"/>
      <c r="AD32" s="948"/>
      <c r="AE32" s="948"/>
      <c r="AF32" s="948"/>
      <c r="AG32" s="948"/>
      <c r="AH32" s="935"/>
      <c r="AI32" s="936"/>
      <c r="AJ32" s="935"/>
      <c r="AK32" s="941"/>
      <c r="AL32" s="941"/>
      <c r="AM32" s="941"/>
      <c r="AN32" s="949"/>
      <c r="AO32" s="139"/>
      <c r="AP32" s="1002"/>
      <c r="AQ32" s="1002"/>
      <c r="AR32" s="1002"/>
      <c r="AS32" s="1002"/>
      <c r="AT32" s="145"/>
      <c r="AU32" s="145"/>
      <c r="AV32" s="145"/>
      <c r="AW32" s="145"/>
      <c r="AX32" s="145"/>
      <c r="AY32" s="145"/>
      <c r="AZ32" s="143">
        <v>1</v>
      </c>
      <c r="BA32" s="143" t="str">
        <f t="shared" si="1"/>
        <v/>
      </c>
      <c r="BB32" s="143" t="str">
        <f t="shared" si="2"/>
        <v/>
      </c>
    </row>
    <row r="33" spans="1:54" ht="18" customHeight="1" x14ac:dyDescent="0.15">
      <c r="A33" s="146">
        <f t="shared" si="0"/>
        <v>0</v>
      </c>
      <c r="B33" s="219" t="str">
        <f>IF(A33=1,COUNT($B$8:B32)+1,"")</f>
        <v/>
      </c>
      <c r="C33" s="213" t="str">
        <f>IF(AND(A33=1,NOT(TRIM(AD33)="")),COUNT($C$3:C32)+1,"")</f>
        <v/>
      </c>
      <c r="D33" s="219" t="str">
        <f>IF(AND(A33=1,NOT(TRIM(X33)="")),COUNT($D$3:D32)+1,"")</f>
        <v/>
      </c>
      <c r="E33" s="160" t="s">
        <v>529</v>
      </c>
      <c r="F33" s="1017" t="s">
        <v>382</v>
      </c>
      <c r="G33" s="950"/>
      <c r="H33" s="951"/>
      <c r="I33" s="951"/>
      <c r="J33" s="951"/>
      <c r="K33" s="935"/>
      <c r="L33" s="941"/>
      <c r="M33" s="941"/>
      <c r="N33" s="936"/>
      <c r="O33" s="935"/>
      <c r="P33" s="941"/>
      <c r="Q33" s="941"/>
      <c r="R33" s="941"/>
      <c r="S33" s="217"/>
      <c r="T33" s="255"/>
      <c r="U33" s="947"/>
      <c r="V33" s="947"/>
      <c r="W33" s="947"/>
      <c r="X33" s="954"/>
      <c r="Y33" s="955"/>
      <c r="Z33" s="947"/>
      <c r="AA33" s="947"/>
      <c r="AB33" s="948"/>
      <c r="AC33" s="948"/>
      <c r="AD33" s="948"/>
      <c r="AE33" s="948"/>
      <c r="AF33" s="948"/>
      <c r="AG33" s="948"/>
      <c r="AH33" s="935"/>
      <c r="AI33" s="936"/>
      <c r="AJ33" s="935"/>
      <c r="AK33" s="941"/>
      <c r="AL33" s="941"/>
      <c r="AM33" s="941"/>
      <c r="AN33" s="949"/>
      <c r="AO33" s="139"/>
      <c r="AP33" s="1002"/>
      <c r="AQ33" s="1002"/>
      <c r="AR33" s="1002"/>
      <c r="AS33" s="1002"/>
      <c r="AT33" s="148"/>
      <c r="AU33" s="148"/>
      <c r="AV33" s="148"/>
      <c r="AW33" s="148"/>
      <c r="AX33" s="148"/>
      <c r="AY33" s="148"/>
      <c r="AZ33" s="143">
        <v>1</v>
      </c>
      <c r="BA33" s="143" t="str">
        <f t="shared" si="1"/>
        <v/>
      </c>
      <c r="BB33" s="143" t="str">
        <f t="shared" si="2"/>
        <v/>
      </c>
    </row>
    <row r="34" spans="1:54" ht="18" customHeight="1" x14ac:dyDescent="0.15">
      <c r="A34" s="146">
        <f t="shared" si="0"/>
        <v>0</v>
      </c>
      <c r="B34" s="219" t="str">
        <f>IF(A34=1,COUNT($B$8:B33)+1,"")</f>
        <v/>
      </c>
      <c r="C34" s="213" t="str">
        <f>IF(AND(A34=1,NOT(TRIM(AD34)="")),COUNT($C$3:C33)+1,"")</f>
        <v/>
      </c>
      <c r="D34" s="219" t="str">
        <f>IF(AND(A34=1,NOT(TRIM(X34)="")),COUNT($D$3:D33)+1,"")</f>
        <v/>
      </c>
      <c r="E34" s="160" t="s">
        <v>529</v>
      </c>
      <c r="F34" s="1017"/>
      <c r="G34" s="950"/>
      <c r="H34" s="951"/>
      <c r="I34" s="951"/>
      <c r="J34" s="951"/>
      <c r="K34" s="935"/>
      <c r="L34" s="941"/>
      <c r="M34" s="941"/>
      <c r="N34" s="936"/>
      <c r="O34" s="935"/>
      <c r="P34" s="941"/>
      <c r="Q34" s="941"/>
      <c r="R34" s="941"/>
      <c r="S34" s="217"/>
      <c r="T34" s="255"/>
      <c r="U34" s="947"/>
      <c r="V34" s="947"/>
      <c r="W34" s="947"/>
      <c r="X34" s="954"/>
      <c r="Y34" s="955"/>
      <c r="Z34" s="947"/>
      <c r="AA34" s="947"/>
      <c r="AB34" s="948"/>
      <c r="AC34" s="948"/>
      <c r="AD34" s="948"/>
      <c r="AE34" s="948"/>
      <c r="AF34" s="948"/>
      <c r="AG34" s="948"/>
      <c r="AH34" s="935"/>
      <c r="AI34" s="936"/>
      <c r="AJ34" s="935"/>
      <c r="AK34" s="941"/>
      <c r="AL34" s="941"/>
      <c r="AM34" s="941"/>
      <c r="AN34" s="949"/>
      <c r="AO34" s="139"/>
      <c r="AP34" s="1002"/>
      <c r="AQ34" s="1002"/>
      <c r="AR34" s="1002"/>
      <c r="AS34" s="1002"/>
      <c r="AT34" s="148"/>
      <c r="AU34" s="148"/>
      <c r="AV34" s="148"/>
      <c r="AW34" s="148"/>
      <c r="AX34" s="148"/>
      <c r="AY34" s="148"/>
      <c r="AZ34" s="143">
        <v>1</v>
      </c>
      <c r="BA34" s="143" t="str">
        <f t="shared" si="1"/>
        <v/>
      </c>
      <c r="BB34" s="143" t="str">
        <f t="shared" si="2"/>
        <v/>
      </c>
    </row>
    <row r="35" spans="1:54" ht="18" customHeight="1" x14ac:dyDescent="0.15">
      <c r="A35" s="146">
        <f t="shared" ref="A35:A52" si="3">IF(TRIM(G35)="",0,1)</f>
        <v>0</v>
      </c>
      <c r="B35" s="219" t="str">
        <f>IF(A35=1,COUNT($B$8:B34)+1,"")</f>
        <v/>
      </c>
      <c r="C35" s="213" t="str">
        <f>IF(AND(A35=1,NOT(TRIM(AD35)="")),COUNT($C$3:C34)+1,"")</f>
        <v/>
      </c>
      <c r="D35" s="219" t="str">
        <f>IF(AND(A35=1,NOT(TRIM(X35)="")),COUNT($D$3:D34)+1,"")</f>
        <v/>
      </c>
      <c r="E35" s="160" t="s">
        <v>529</v>
      </c>
      <c r="F35" s="1017"/>
      <c r="G35" s="950"/>
      <c r="H35" s="951"/>
      <c r="I35" s="951"/>
      <c r="J35" s="951"/>
      <c r="K35" s="935"/>
      <c r="L35" s="941"/>
      <c r="M35" s="941"/>
      <c r="N35" s="936"/>
      <c r="O35" s="935"/>
      <c r="P35" s="941"/>
      <c r="Q35" s="941"/>
      <c r="R35" s="941"/>
      <c r="S35" s="217"/>
      <c r="T35" s="255"/>
      <c r="U35" s="947"/>
      <c r="V35" s="947"/>
      <c r="W35" s="947"/>
      <c r="X35" s="954"/>
      <c r="Y35" s="955"/>
      <c r="Z35" s="947"/>
      <c r="AA35" s="947"/>
      <c r="AB35" s="948"/>
      <c r="AC35" s="948"/>
      <c r="AD35" s="948"/>
      <c r="AE35" s="948"/>
      <c r="AF35" s="948"/>
      <c r="AG35" s="948"/>
      <c r="AH35" s="935"/>
      <c r="AI35" s="936"/>
      <c r="AJ35" s="935"/>
      <c r="AK35" s="941"/>
      <c r="AL35" s="941"/>
      <c r="AM35" s="941"/>
      <c r="AN35" s="949"/>
      <c r="AO35" s="139"/>
      <c r="AP35" s="1002"/>
      <c r="AQ35" s="1002"/>
      <c r="AR35" s="1002"/>
      <c r="AS35" s="1002"/>
      <c r="AT35" s="139"/>
      <c r="AU35" s="139"/>
      <c r="AV35" s="139"/>
      <c r="AW35" s="139"/>
      <c r="AX35" s="139"/>
      <c r="AY35" s="139"/>
      <c r="AZ35" s="143">
        <v>1</v>
      </c>
      <c r="BA35" s="143" t="str">
        <f t="shared" ref="BA35:BA52" si="4">IF(ISBLANK(G35),"",VLOOKUP(G35,$BD$3:$BF$5,2))</f>
        <v/>
      </c>
      <c r="BB35" s="143" t="str">
        <f t="shared" si="2"/>
        <v/>
      </c>
    </row>
    <row r="36" spans="1:54" ht="18" customHeight="1" x14ac:dyDescent="0.15">
      <c r="A36" s="146">
        <f t="shared" si="3"/>
        <v>0</v>
      </c>
      <c r="B36" s="219" t="str">
        <f>IF(A36=1,COUNT($B$8:B35)+1,"")</f>
        <v/>
      </c>
      <c r="C36" s="213" t="str">
        <f>IF(AND(A36=1,NOT(TRIM(AD36)="")),COUNT($C$3:C35)+1,"")</f>
        <v/>
      </c>
      <c r="D36" s="219" t="str">
        <f>IF(AND(A36=1,NOT(TRIM(X36)="")),COUNT($D$3:D35)+1,"")</f>
        <v/>
      </c>
      <c r="E36" s="160" t="s">
        <v>529</v>
      </c>
      <c r="F36" s="1017"/>
      <c r="G36" s="950"/>
      <c r="H36" s="951"/>
      <c r="I36" s="951"/>
      <c r="J36" s="951"/>
      <c r="K36" s="935"/>
      <c r="L36" s="941"/>
      <c r="M36" s="941"/>
      <c r="N36" s="936"/>
      <c r="O36" s="935"/>
      <c r="P36" s="941"/>
      <c r="Q36" s="941"/>
      <c r="R36" s="941"/>
      <c r="S36" s="217"/>
      <c r="T36" s="255"/>
      <c r="U36" s="947"/>
      <c r="V36" s="947"/>
      <c r="W36" s="947"/>
      <c r="X36" s="954"/>
      <c r="Y36" s="955"/>
      <c r="Z36" s="947"/>
      <c r="AA36" s="947"/>
      <c r="AB36" s="948"/>
      <c r="AC36" s="948"/>
      <c r="AD36" s="948"/>
      <c r="AE36" s="948"/>
      <c r="AF36" s="948"/>
      <c r="AG36" s="948"/>
      <c r="AH36" s="935"/>
      <c r="AI36" s="936"/>
      <c r="AJ36" s="935"/>
      <c r="AK36" s="941"/>
      <c r="AL36" s="941"/>
      <c r="AM36" s="941"/>
      <c r="AN36" s="949"/>
      <c r="AO36" s="139"/>
      <c r="AP36" s="139"/>
      <c r="AQ36" s="149"/>
      <c r="AR36" s="148"/>
      <c r="AS36" s="148"/>
      <c r="AT36" s="148"/>
      <c r="AU36" s="148"/>
      <c r="AV36" s="148"/>
      <c r="AW36" s="148"/>
      <c r="AX36" s="148"/>
      <c r="AY36" s="148"/>
      <c r="AZ36" s="143">
        <v>1</v>
      </c>
      <c r="BA36" s="143" t="str">
        <f t="shared" si="4"/>
        <v/>
      </c>
      <c r="BB36" s="143" t="str">
        <f t="shared" si="2"/>
        <v/>
      </c>
    </row>
    <row r="37" spans="1:54" ht="18" customHeight="1" x14ac:dyDescent="0.15">
      <c r="A37" s="146">
        <f t="shared" si="3"/>
        <v>0</v>
      </c>
      <c r="B37" s="219" t="str">
        <f>IF(A37=1,COUNT($B$8:B36)+1,"")</f>
        <v/>
      </c>
      <c r="C37" s="213" t="str">
        <f>IF(AND(A37=1,NOT(TRIM(AD37)="")),COUNT($C$3:C36)+1,"")</f>
        <v/>
      </c>
      <c r="D37" s="219" t="str">
        <f>IF(AND(A37=1,NOT(TRIM(X37)="")),COUNT($D$3:D36)+1,"")</f>
        <v/>
      </c>
      <c r="E37" s="160" t="s">
        <v>529</v>
      </c>
      <c r="F37" s="1017"/>
      <c r="G37" s="950"/>
      <c r="H37" s="951"/>
      <c r="I37" s="951"/>
      <c r="J37" s="951"/>
      <c r="K37" s="935"/>
      <c r="L37" s="941"/>
      <c r="M37" s="941"/>
      <c r="N37" s="936"/>
      <c r="O37" s="935"/>
      <c r="P37" s="941"/>
      <c r="Q37" s="941"/>
      <c r="R37" s="941"/>
      <c r="S37" s="217"/>
      <c r="T37" s="255"/>
      <c r="U37" s="947"/>
      <c r="V37" s="947"/>
      <c r="W37" s="947"/>
      <c r="X37" s="954"/>
      <c r="Y37" s="955"/>
      <c r="Z37" s="947"/>
      <c r="AA37" s="947"/>
      <c r="AB37" s="948"/>
      <c r="AC37" s="948"/>
      <c r="AD37" s="948"/>
      <c r="AE37" s="948"/>
      <c r="AF37" s="948"/>
      <c r="AG37" s="948"/>
      <c r="AH37" s="935"/>
      <c r="AI37" s="936"/>
      <c r="AJ37" s="935"/>
      <c r="AK37" s="941"/>
      <c r="AL37" s="941"/>
      <c r="AM37" s="941"/>
      <c r="AN37" s="949"/>
      <c r="AO37" s="139"/>
      <c r="AP37" s="139"/>
      <c r="AQ37" s="148"/>
      <c r="AR37" s="148"/>
      <c r="AS37" s="148"/>
      <c r="AT37" s="148"/>
      <c r="AU37" s="148"/>
      <c r="AV37" s="148"/>
      <c r="AW37" s="148"/>
      <c r="AX37" s="148"/>
      <c r="AY37" s="148"/>
      <c r="AZ37" s="143">
        <v>1</v>
      </c>
      <c r="BA37" s="143" t="str">
        <f t="shared" si="4"/>
        <v/>
      </c>
      <c r="BB37" s="143" t="str">
        <f t="shared" si="2"/>
        <v/>
      </c>
    </row>
    <row r="38" spans="1:54" ht="18" customHeight="1" x14ac:dyDescent="0.15">
      <c r="A38" s="146">
        <f t="shared" si="3"/>
        <v>0</v>
      </c>
      <c r="B38" s="219" t="str">
        <f>IF(A38=1,COUNT($B$8:B37)+1,"")</f>
        <v/>
      </c>
      <c r="C38" s="213" t="str">
        <f>IF(AND(A38=1,NOT(TRIM(AD38)="")),COUNT($C$3:C37)+1,"")</f>
        <v/>
      </c>
      <c r="D38" s="219" t="str">
        <f>IF(AND(A38=1,NOT(TRIM(X38)="")),COUNT($D$3:D37)+1,"")</f>
        <v/>
      </c>
      <c r="E38" s="160" t="s">
        <v>529</v>
      </c>
      <c r="F38" s="1017"/>
      <c r="G38" s="950"/>
      <c r="H38" s="951"/>
      <c r="I38" s="951"/>
      <c r="J38" s="951"/>
      <c r="K38" s="935"/>
      <c r="L38" s="941"/>
      <c r="M38" s="941"/>
      <c r="N38" s="936"/>
      <c r="O38" s="935"/>
      <c r="P38" s="941"/>
      <c r="Q38" s="941"/>
      <c r="R38" s="941"/>
      <c r="S38" s="217"/>
      <c r="T38" s="255"/>
      <c r="U38" s="947"/>
      <c r="V38" s="947"/>
      <c r="W38" s="947"/>
      <c r="X38" s="954"/>
      <c r="Y38" s="955"/>
      <c r="Z38" s="947"/>
      <c r="AA38" s="947"/>
      <c r="AB38" s="948"/>
      <c r="AC38" s="948"/>
      <c r="AD38" s="948"/>
      <c r="AE38" s="948"/>
      <c r="AF38" s="948"/>
      <c r="AG38" s="948"/>
      <c r="AH38" s="935"/>
      <c r="AI38" s="936"/>
      <c r="AJ38" s="935"/>
      <c r="AK38" s="941"/>
      <c r="AL38" s="941"/>
      <c r="AM38" s="941"/>
      <c r="AN38" s="949"/>
      <c r="AO38" s="139"/>
      <c r="AP38" s="139"/>
      <c r="AQ38" s="145"/>
      <c r="AR38" s="145"/>
      <c r="AS38" s="145"/>
      <c r="AT38" s="145"/>
      <c r="AU38" s="145"/>
      <c r="AV38" s="145"/>
      <c r="AW38" s="145"/>
      <c r="AX38" s="145"/>
      <c r="AY38" s="145"/>
      <c r="AZ38" s="143">
        <v>1</v>
      </c>
      <c r="BA38" s="143" t="str">
        <f t="shared" si="4"/>
        <v/>
      </c>
      <c r="BB38" s="143" t="str">
        <f t="shared" si="2"/>
        <v/>
      </c>
    </row>
    <row r="39" spans="1:54" ht="18" customHeight="1" x14ac:dyDescent="0.15">
      <c r="A39" s="146">
        <f t="shared" si="3"/>
        <v>0</v>
      </c>
      <c r="B39" s="219" t="str">
        <f>IF(A39=1,COUNT($B$8:B38)+1,"")</f>
        <v/>
      </c>
      <c r="C39" s="213" t="str">
        <f>IF(AND(A39=1,NOT(TRIM(AD39)="")),COUNT($C$3:C38)+1,"")</f>
        <v/>
      </c>
      <c r="D39" s="219" t="str">
        <f>IF(AND(A39=1,NOT(TRIM(X39)="")),COUNT($D$3:D38)+1,"")</f>
        <v/>
      </c>
      <c r="E39" s="160" t="s">
        <v>529</v>
      </c>
      <c r="F39" s="1017"/>
      <c r="G39" s="950"/>
      <c r="H39" s="951"/>
      <c r="I39" s="951"/>
      <c r="J39" s="951"/>
      <c r="K39" s="935"/>
      <c r="L39" s="941"/>
      <c r="M39" s="941"/>
      <c r="N39" s="936"/>
      <c r="O39" s="935"/>
      <c r="P39" s="941"/>
      <c r="Q39" s="941"/>
      <c r="R39" s="941"/>
      <c r="S39" s="217"/>
      <c r="T39" s="255"/>
      <c r="U39" s="947"/>
      <c r="V39" s="947"/>
      <c r="W39" s="947"/>
      <c r="X39" s="954"/>
      <c r="Y39" s="955"/>
      <c r="Z39" s="947"/>
      <c r="AA39" s="947"/>
      <c r="AB39" s="948"/>
      <c r="AC39" s="948"/>
      <c r="AD39" s="948"/>
      <c r="AE39" s="948"/>
      <c r="AF39" s="948"/>
      <c r="AG39" s="948"/>
      <c r="AH39" s="935"/>
      <c r="AI39" s="936"/>
      <c r="AJ39" s="935"/>
      <c r="AK39" s="941"/>
      <c r="AL39" s="941"/>
      <c r="AM39" s="941"/>
      <c r="AN39" s="949"/>
      <c r="AO39" s="139"/>
      <c r="AP39" s="139"/>
      <c r="AQ39" s="149"/>
      <c r="AR39" s="148"/>
      <c r="AS39" s="148"/>
      <c r="AT39" s="148"/>
      <c r="AU39" s="148"/>
      <c r="AV39" s="148"/>
      <c r="AW39" s="148"/>
      <c r="AX39" s="148"/>
      <c r="AY39" s="148"/>
      <c r="AZ39" s="143">
        <v>1</v>
      </c>
      <c r="BA39" s="143" t="str">
        <f t="shared" si="4"/>
        <v/>
      </c>
      <c r="BB39" s="143" t="str">
        <f t="shared" si="2"/>
        <v/>
      </c>
    </row>
    <row r="40" spans="1:54" ht="18" customHeight="1" x14ac:dyDescent="0.15">
      <c r="A40" s="146">
        <f t="shared" si="3"/>
        <v>0</v>
      </c>
      <c r="B40" s="219" t="str">
        <f>IF(A40=1,COUNT($B$8:B39)+1,"")</f>
        <v/>
      </c>
      <c r="C40" s="213" t="str">
        <f>IF(AND(A40=1,NOT(TRIM(AD40)="")),COUNT($C$3:C39)+1,"")</f>
        <v/>
      </c>
      <c r="D40" s="219" t="str">
        <f>IF(AND(A40=1,NOT(TRIM(X40)="")),COUNT($D$3:D39)+1,"")</f>
        <v/>
      </c>
      <c r="E40" s="160" t="s">
        <v>529</v>
      </c>
      <c r="F40" s="1017"/>
      <c r="G40" s="950"/>
      <c r="H40" s="951"/>
      <c r="I40" s="951"/>
      <c r="J40" s="951"/>
      <c r="K40" s="935"/>
      <c r="L40" s="941"/>
      <c r="M40" s="941"/>
      <c r="N40" s="936"/>
      <c r="O40" s="935"/>
      <c r="P40" s="941"/>
      <c r="Q40" s="941"/>
      <c r="R40" s="941"/>
      <c r="S40" s="217"/>
      <c r="T40" s="255"/>
      <c r="U40" s="947"/>
      <c r="V40" s="947"/>
      <c r="W40" s="947"/>
      <c r="X40" s="954"/>
      <c r="Y40" s="955"/>
      <c r="Z40" s="947"/>
      <c r="AA40" s="947"/>
      <c r="AB40" s="948"/>
      <c r="AC40" s="948"/>
      <c r="AD40" s="948"/>
      <c r="AE40" s="948"/>
      <c r="AF40" s="948"/>
      <c r="AG40" s="948"/>
      <c r="AH40" s="935"/>
      <c r="AI40" s="936"/>
      <c r="AJ40" s="935"/>
      <c r="AK40" s="941"/>
      <c r="AL40" s="941"/>
      <c r="AM40" s="941"/>
      <c r="AN40" s="949"/>
      <c r="AO40" s="139"/>
      <c r="AP40" s="139"/>
      <c r="AQ40" s="148"/>
      <c r="AR40" s="148"/>
      <c r="AS40" s="148"/>
      <c r="AT40" s="148"/>
      <c r="AU40" s="148"/>
      <c r="AV40" s="148"/>
      <c r="AW40" s="148"/>
      <c r="AX40" s="148"/>
      <c r="AY40" s="148"/>
      <c r="AZ40" s="143">
        <v>1</v>
      </c>
      <c r="BA40" s="143" t="str">
        <f t="shared" si="4"/>
        <v/>
      </c>
      <c r="BB40" s="143" t="str">
        <f t="shared" si="2"/>
        <v/>
      </c>
    </row>
    <row r="41" spans="1:54" ht="18" customHeight="1" x14ac:dyDescent="0.15">
      <c r="A41" s="146">
        <f t="shared" si="3"/>
        <v>0</v>
      </c>
      <c r="B41" s="219" t="str">
        <f>IF(A41=1,COUNT($B$8:B40)+1,"")</f>
        <v/>
      </c>
      <c r="C41" s="213" t="str">
        <f>IF(AND(A41=1,NOT(TRIM(AD41)="")),COUNT($C$3:C40)+1,"")</f>
        <v/>
      </c>
      <c r="D41" s="219" t="str">
        <f>IF(AND(A41=1,NOT(TRIM(X41)="")),COUNT($D$3:D40)+1,"")</f>
        <v/>
      </c>
      <c r="E41" s="160" t="s">
        <v>529</v>
      </c>
      <c r="F41" s="1017"/>
      <c r="G41" s="950"/>
      <c r="H41" s="951"/>
      <c r="I41" s="951"/>
      <c r="J41" s="951"/>
      <c r="K41" s="935"/>
      <c r="L41" s="941"/>
      <c r="M41" s="941"/>
      <c r="N41" s="936"/>
      <c r="O41" s="935"/>
      <c r="P41" s="941"/>
      <c r="Q41" s="941"/>
      <c r="R41" s="941"/>
      <c r="S41" s="217"/>
      <c r="T41" s="255"/>
      <c r="U41" s="947"/>
      <c r="V41" s="947"/>
      <c r="W41" s="947"/>
      <c r="X41" s="954"/>
      <c r="Y41" s="955"/>
      <c r="Z41" s="947"/>
      <c r="AA41" s="947"/>
      <c r="AB41" s="948"/>
      <c r="AC41" s="948"/>
      <c r="AD41" s="948"/>
      <c r="AE41" s="948"/>
      <c r="AF41" s="948"/>
      <c r="AG41" s="948"/>
      <c r="AH41" s="935"/>
      <c r="AI41" s="936"/>
      <c r="AJ41" s="935"/>
      <c r="AK41" s="941"/>
      <c r="AL41" s="941"/>
      <c r="AM41" s="941"/>
      <c r="AN41" s="949"/>
      <c r="AO41" s="139"/>
      <c r="AP41" s="139"/>
      <c r="AQ41" s="145"/>
      <c r="AR41" s="145"/>
      <c r="AS41" s="150"/>
      <c r="AT41" s="145"/>
      <c r="AU41" s="145"/>
      <c r="AV41" s="145"/>
      <c r="AW41" s="145"/>
      <c r="AX41" s="145"/>
      <c r="AY41" s="145"/>
      <c r="AZ41" s="143">
        <v>1</v>
      </c>
      <c r="BA41" s="143" t="str">
        <f t="shared" si="4"/>
        <v/>
      </c>
      <c r="BB41" s="143" t="str">
        <f t="shared" si="2"/>
        <v/>
      </c>
    </row>
    <row r="42" spans="1:54" ht="18" customHeight="1" x14ac:dyDescent="0.15">
      <c r="A42" s="146">
        <f t="shared" si="3"/>
        <v>0</v>
      </c>
      <c r="B42" s="219" t="str">
        <f>IF(A42=1,COUNT($B$8:B41)+1,"")</f>
        <v/>
      </c>
      <c r="C42" s="213" t="str">
        <f>IF(AND(A42=1,NOT(TRIM(AD42)="")),COUNT($C$3:C41)+1,"")</f>
        <v/>
      </c>
      <c r="D42" s="219" t="str">
        <f>IF(AND(A42=1,NOT(TRIM(X42)="")),COUNT($D$3:D41)+1,"")</f>
        <v/>
      </c>
      <c r="E42" s="160" t="s">
        <v>529</v>
      </c>
      <c r="F42" s="1017"/>
      <c r="G42" s="950"/>
      <c r="H42" s="951"/>
      <c r="I42" s="951"/>
      <c r="J42" s="951"/>
      <c r="K42" s="935"/>
      <c r="L42" s="941"/>
      <c r="M42" s="941"/>
      <c r="N42" s="936"/>
      <c r="O42" s="935"/>
      <c r="P42" s="941"/>
      <c r="Q42" s="941"/>
      <c r="R42" s="941"/>
      <c r="S42" s="217"/>
      <c r="T42" s="255"/>
      <c r="U42" s="947"/>
      <c r="V42" s="947"/>
      <c r="W42" s="947"/>
      <c r="X42" s="954"/>
      <c r="Y42" s="955"/>
      <c r="Z42" s="947"/>
      <c r="AA42" s="947"/>
      <c r="AB42" s="948"/>
      <c r="AC42" s="948"/>
      <c r="AD42" s="948"/>
      <c r="AE42" s="948"/>
      <c r="AF42" s="948"/>
      <c r="AG42" s="948"/>
      <c r="AH42" s="935"/>
      <c r="AI42" s="936"/>
      <c r="AJ42" s="935"/>
      <c r="AK42" s="941"/>
      <c r="AL42" s="941"/>
      <c r="AM42" s="941"/>
      <c r="AN42" s="949"/>
      <c r="AO42" s="139"/>
      <c r="AP42" s="139"/>
      <c r="AQ42" s="149"/>
      <c r="AR42" s="148"/>
      <c r="AS42" s="148"/>
      <c r="AT42" s="148"/>
      <c r="AU42" s="148"/>
      <c r="AV42" s="148"/>
      <c r="AW42" s="148"/>
      <c r="AX42" s="148"/>
      <c r="AY42" s="148"/>
      <c r="AZ42" s="143">
        <v>1</v>
      </c>
      <c r="BA42" s="143" t="str">
        <f t="shared" si="4"/>
        <v/>
      </c>
      <c r="BB42" s="143" t="str">
        <f t="shared" si="2"/>
        <v/>
      </c>
    </row>
    <row r="43" spans="1:54" ht="18" customHeight="1" x14ac:dyDescent="0.15">
      <c r="A43" s="146">
        <f t="shared" si="3"/>
        <v>0</v>
      </c>
      <c r="B43" s="219" t="str">
        <f>IF(A43=1,COUNT($B$8:B42)+1,"")</f>
        <v/>
      </c>
      <c r="C43" s="213" t="str">
        <f>IF(AND(A43=1,NOT(TRIM(AD43)="")),COUNT($C$3:C42)+1,"")</f>
        <v/>
      </c>
      <c r="D43" s="219" t="str">
        <f>IF(AND(A43=1,NOT(TRIM(X43)="")),COUNT($D$3:D42)+1,"")</f>
        <v/>
      </c>
      <c r="E43" s="160" t="s">
        <v>529</v>
      </c>
      <c r="F43" s="1017" t="s">
        <v>382</v>
      </c>
      <c r="G43" s="950"/>
      <c r="H43" s="951"/>
      <c r="I43" s="951"/>
      <c r="J43" s="951"/>
      <c r="K43" s="935"/>
      <c r="L43" s="941"/>
      <c r="M43" s="941"/>
      <c r="N43" s="936"/>
      <c r="O43" s="935"/>
      <c r="P43" s="941"/>
      <c r="Q43" s="941"/>
      <c r="R43" s="941"/>
      <c r="S43" s="217"/>
      <c r="T43" s="255"/>
      <c r="U43" s="947"/>
      <c r="V43" s="947"/>
      <c r="W43" s="947"/>
      <c r="X43" s="954"/>
      <c r="Y43" s="955"/>
      <c r="Z43" s="947"/>
      <c r="AA43" s="947"/>
      <c r="AB43" s="948"/>
      <c r="AC43" s="948"/>
      <c r="AD43" s="948"/>
      <c r="AE43" s="948"/>
      <c r="AF43" s="948"/>
      <c r="AG43" s="948"/>
      <c r="AH43" s="935"/>
      <c r="AI43" s="936"/>
      <c r="AJ43" s="935"/>
      <c r="AK43" s="941"/>
      <c r="AL43" s="941"/>
      <c r="AM43" s="941"/>
      <c r="AN43" s="949"/>
      <c r="AO43" s="139"/>
      <c r="AP43" s="139"/>
      <c r="AQ43" s="148"/>
      <c r="AR43" s="148"/>
      <c r="AS43" s="148"/>
      <c r="AT43" s="148"/>
      <c r="AU43" s="148"/>
      <c r="AV43" s="148"/>
      <c r="AW43" s="148"/>
      <c r="AX43" s="148"/>
      <c r="AY43" s="148"/>
      <c r="AZ43" s="143">
        <v>1</v>
      </c>
      <c r="BA43" s="143" t="str">
        <f t="shared" si="4"/>
        <v/>
      </c>
      <c r="BB43" s="143" t="str">
        <f t="shared" si="2"/>
        <v/>
      </c>
    </row>
    <row r="44" spans="1:54" ht="18" customHeight="1" x14ac:dyDescent="0.15">
      <c r="A44" s="146">
        <f t="shared" si="3"/>
        <v>0</v>
      </c>
      <c r="B44" s="219" t="str">
        <f>IF(A44=1,COUNT($B$8:B43)+1,"")</f>
        <v/>
      </c>
      <c r="C44" s="213" t="str">
        <f>IF(AND(A44=1,NOT(TRIM(AD44)="")),COUNT($C$3:C43)+1,"")</f>
        <v/>
      </c>
      <c r="D44" s="219" t="str">
        <f>IF(AND(A44=1,NOT(TRIM(X44)="")),COUNT($D$3:D43)+1,"")</f>
        <v/>
      </c>
      <c r="E44" s="160" t="s">
        <v>529</v>
      </c>
      <c r="F44" s="1017"/>
      <c r="G44" s="950"/>
      <c r="H44" s="951"/>
      <c r="I44" s="951"/>
      <c r="J44" s="951"/>
      <c r="K44" s="935"/>
      <c r="L44" s="941"/>
      <c r="M44" s="941"/>
      <c r="N44" s="936"/>
      <c r="O44" s="935"/>
      <c r="P44" s="941"/>
      <c r="Q44" s="941"/>
      <c r="R44" s="941"/>
      <c r="S44" s="217"/>
      <c r="T44" s="255"/>
      <c r="U44" s="947"/>
      <c r="V44" s="947"/>
      <c r="W44" s="947"/>
      <c r="X44" s="954"/>
      <c r="Y44" s="955"/>
      <c r="Z44" s="947"/>
      <c r="AA44" s="947"/>
      <c r="AB44" s="948"/>
      <c r="AC44" s="948"/>
      <c r="AD44" s="948"/>
      <c r="AE44" s="948"/>
      <c r="AF44" s="948"/>
      <c r="AG44" s="948"/>
      <c r="AH44" s="935"/>
      <c r="AI44" s="936"/>
      <c r="AJ44" s="935"/>
      <c r="AK44" s="941"/>
      <c r="AL44" s="941"/>
      <c r="AM44" s="941"/>
      <c r="AN44" s="949"/>
      <c r="AO44" s="139"/>
      <c r="AP44" s="139"/>
      <c r="AQ44" s="145"/>
      <c r="AR44" s="145"/>
      <c r="AS44" s="145"/>
      <c r="AT44" s="145"/>
      <c r="AU44" s="145"/>
      <c r="AV44" s="145"/>
      <c r="AW44" s="145"/>
      <c r="AX44" s="145"/>
      <c r="AY44" s="145"/>
      <c r="AZ44" s="143">
        <v>1</v>
      </c>
      <c r="BA44" s="143" t="str">
        <f t="shared" si="4"/>
        <v/>
      </c>
      <c r="BB44" s="143" t="str">
        <f t="shared" si="2"/>
        <v/>
      </c>
    </row>
    <row r="45" spans="1:54" ht="18" customHeight="1" x14ac:dyDescent="0.15">
      <c r="A45" s="146">
        <f t="shared" si="3"/>
        <v>0</v>
      </c>
      <c r="B45" s="219" t="str">
        <f>IF(A45=1,COUNT($B$8:B44)+1,"")</f>
        <v/>
      </c>
      <c r="C45" s="213" t="str">
        <f>IF(AND(A45=1,NOT(TRIM(AD45)="")),COUNT($C$3:C44)+1,"")</f>
        <v/>
      </c>
      <c r="D45" s="219" t="str">
        <f>IF(AND(A45=1,NOT(TRIM(X45)="")),COUNT($D$3:D44)+1,"")</f>
        <v/>
      </c>
      <c r="E45" s="160" t="s">
        <v>529</v>
      </c>
      <c r="F45" s="1017"/>
      <c r="G45" s="950"/>
      <c r="H45" s="951"/>
      <c r="I45" s="951"/>
      <c r="J45" s="951"/>
      <c r="K45" s="935"/>
      <c r="L45" s="941"/>
      <c r="M45" s="941"/>
      <c r="N45" s="936"/>
      <c r="O45" s="935"/>
      <c r="P45" s="941"/>
      <c r="Q45" s="941"/>
      <c r="R45" s="941"/>
      <c r="S45" s="217"/>
      <c r="T45" s="255"/>
      <c r="U45" s="947"/>
      <c r="V45" s="947"/>
      <c r="W45" s="947"/>
      <c r="X45" s="954"/>
      <c r="Y45" s="955"/>
      <c r="Z45" s="947"/>
      <c r="AA45" s="947"/>
      <c r="AB45" s="948"/>
      <c r="AC45" s="948"/>
      <c r="AD45" s="948"/>
      <c r="AE45" s="948"/>
      <c r="AF45" s="948"/>
      <c r="AG45" s="948"/>
      <c r="AH45" s="935"/>
      <c r="AI45" s="936"/>
      <c r="AJ45" s="935"/>
      <c r="AK45" s="941"/>
      <c r="AL45" s="941"/>
      <c r="AM45" s="941"/>
      <c r="AN45" s="949"/>
      <c r="AO45" s="139"/>
      <c r="AP45" s="139"/>
      <c r="AQ45" s="149"/>
      <c r="AR45" s="148"/>
      <c r="AS45" s="148"/>
      <c r="AT45" s="148"/>
      <c r="AU45" s="148"/>
      <c r="AV45" s="148"/>
      <c r="AW45" s="148"/>
      <c r="AX45" s="148"/>
      <c r="AY45" s="148"/>
      <c r="AZ45" s="143">
        <v>1</v>
      </c>
      <c r="BA45" s="143" t="str">
        <f t="shared" si="4"/>
        <v/>
      </c>
      <c r="BB45" s="143" t="str">
        <f t="shared" si="2"/>
        <v/>
      </c>
    </row>
    <row r="46" spans="1:54" ht="18" customHeight="1" x14ac:dyDescent="0.15">
      <c r="A46" s="146">
        <f t="shared" si="3"/>
        <v>0</v>
      </c>
      <c r="B46" s="219" t="str">
        <f>IF(A46=1,COUNT($B$8:B45)+1,"")</f>
        <v/>
      </c>
      <c r="C46" s="213" t="str">
        <f>IF(AND(A46=1,NOT(TRIM(AD46)="")),COUNT($C$3:C45)+1,"")</f>
        <v/>
      </c>
      <c r="D46" s="219" t="str">
        <f>IF(AND(A46=1,NOT(TRIM(X46)="")),COUNT($D$3:D45)+1,"")</f>
        <v/>
      </c>
      <c r="E46" s="160" t="s">
        <v>529</v>
      </c>
      <c r="F46" s="1017"/>
      <c r="G46" s="950"/>
      <c r="H46" s="951"/>
      <c r="I46" s="951"/>
      <c r="J46" s="951"/>
      <c r="K46" s="935"/>
      <c r="L46" s="941"/>
      <c r="M46" s="941"/>
      <c r="N46" s="936"/>
      <c r="O46" s="935"/>
      <c r="P46" s="941"/>
      <c r="Q46" s="941"/>
      <c r="R46" s="941"/>
      <c r="S46" s="217"/>
      <c r="T46" s="255"/>
      <c r="U46" s="947"/>
      <c r="V46" s="947"/>
      <c r="W46" s="947"/>
      <c r="X46" s="954"/>
      <c r="Y46" s="955"/>
      <c r="Z46" s="947"/>
      <c r="AA46" s="947"/>
      <c r="AB46" s="948"/>
      <c r="AC46" s="948"/>
      <c r="AD46" s="948"/>
      <c r="AE46" s="948"/>
      <c r="AF46" s="948"/>
      <c r="AG46" s="948"/>
      <c r="AH46" s="935"/>
      <c r="AI46" s="936"/>
      <c r="AJ46" s="935"/>
      <c r="AK46" s="941"/>
      <c r="AL46" s="941"/>
      <c r="AM46" s="941"/>
      <c r="AN46" s="949"/>
      <c r="AO46" s="139"/>
      <c r="AP46" s="139"/>
      <c r="AQ46" s="148"/>
      <c r="AR46" s="148"/>
      <c r="AS46" s="148"/>
      <c r="AT46" s="148"/>
      <c r="AU46" s="148"/>
      <c r="AV46" s="148"/>
      <c r="AW46" s="148"/>
      <c r="AX46" s="148"/>
      <c r="AY46" s="148"/>
      <c r="AZ46" s="143">
        <v>1</v>
      </c>
      <c r="BA46" s="143" t="str">
        <f t="shared" si="4"/>
        <v/>
      </c>
      <c r="BB46" s="143" t="str">
        <f t="shared" si="2"/>
        <v/>
      </c>
    </row>
    <row r="47" spans="1:54" ht="18" customHeight="1" x14ac:dyDescent="0.15">
      <c r="A47" s="146">
        <f t="shared" si="3"/>
        <v>0</v>
      </c>
      <c r="B47" s="219" t="str">
        <f>IF(A47=1,COUNT($B$8:B46)+1,"")</f>
        <v/>
      </c>
      <c r="C47" s="213" t="str">
        <f>IF(AND(A47=1,NOT(TRIM(AD47)="")),COUNT($C$3:C46)+1,"")</f>
        <v/>
      </c>
      <c r="D47" s="219" t="str">
        <f>IF(AND(A47=1,NOT(TRIM(X47)="")),COUNT($D$3:D46)+1,"")</f>
        <v/>
      </c>
      <c r="E47" s="160" t="s">
        <v>529</v>
      </c>
      <c r="F47" s="1017"/>
      <c r="G47" s="950"/>
      <c r="H47" s="951"/>
      <c r="I47" s="951"/>
      <c r="J47" s="951"/>
      <c r="K47" s="935"/>
      <c r="L47" s="941"/>
      <c r="M47" s="941"/>
      <c r="N47" s="936"/>
      <c r="O47" s="935"/>
      <c r="P47" s="941"/>
      <c r="Q47" s="941"/>
      <c r="R47" s="941"/>
      <c r="S47" s="217"/>
      <c r="T47" s="255"/>
      <c r="U47" s="947"/>
      <c r="V47" s="947"/>
      <c r="W47" s="947"/>
      <c r="X47" s="954"/>
      <c r="Y47" s="955"/>
      <c r="Z47" s="947"/>
      <c r="AA47" s="947"/>
      <c r="AB47" s="948"/>
      <c r="AC47" s="948"/>
      <c r="AD47" s="948"/>
      <c r="AE47" s="948"/>
      <c r="AF47" s="948"/>
      <c r="AG47" s="948"/>
      <c r="AH47" s="935"/>
      <c r="AI47" s="936"/>
      <c r="AJ47" s="935"/>
      <c r="AK47" s="941"/>
      <c r="AL47" s="941"/>
      <c r="AM47" s="941"/>
      <c r="AN47" s="949"/>
      <c r="AO47" s="139"/>
      <c r="AP47" s="139"/>
      <c r="AQ47" s="145"/>
      <c r="AR47" s="145"/>
      <c r="AS47" s="145"/>
      <c r="AT47" s="145"/>
      <c r="AU47" s="145"/>
      <c r="AV47" s="145"/>
      <c r="AW47" s="145"/>
      <c r="AX47" s="145"/>
      <c r="AY47" s="145"/>
      <c r="AZ47" s="143">
        <v>1</v>
      </c>
      <c r="BA47" s="143" t="str">
        <f t="shared" si="4"/>
        <v/>
      </c>
      <c r="BB47" s="143" t="str">
        <f t="shared" si="2"/>
        <v/>
      </c>
    </row>
    <row r="48" spans="1:54" ht="18" customHeight="1" x14ac:dyDescent="0.15">
      <c r="A48" s="146">
        <f t="shared" si="3"/>
        <v>0</v>
      </c>
      <c r="B48" s="219" t="str">
        <f>IF(A48=1,COUNT($B$8:B47)+1,"")</f>
        <v/>
      </c>
      <c r="C48" s="213" t="str">
        <f>IF(AND(A48=1,NOT(TRIM(AD48)="")),COUNT($C$3:C47)+1,"")</f>
        <v/>
      </c>
      <c r="D48" s="219" t="str">
        <f>IF(AND(A48=1,NOT(TRIM(X48)="")),COUNT($D$3:D47)+1,"")</f>
        <v/>
      </c>
      <c r="E48" s="160" t="s">
        <v>529</v>
      </c>
      <c r="F48" s="1017"/>
      <c r="G48" s="950"/>
      <c r="H48" s="951"/>
      <c r="I48" s="951"/>
      <c r="J48" s="951"/>
      <c r="K48" s="935"/>
      <c r="L48" s="941"/>
      <c r="M48" s="941"/>
      <c r="N48" s="936"/>
      <c r="O48" s="935"/>
      <c r="P48" s="941"/>
      <c r="Q48" s="941"/>
      <c r="R48" s="941"/>
      <c r="S48" s="217"/>
      <c r="T48" s="255"/>
      <c r="U48" s="947"/>
      <c r="V48" s="947"/>
      <c r="W48" s="947"/>
      <c r="X48" s="954"/>
      <c r="Y48" s="955"/>
      <c r="Z48" s="947"/>
      <c r="AA48" s="947"/>
      <c r="AB48" s="948"/>
      <c r="AC48" s="948"/>
      <c r="AD48" s="948"/>
      <c r="AE48" s="948"/>
      <c r="AF48" s="948"/>
      <c r="AG48" s="948"/>
      <c r="AH48" s="935"/>
      <c r="AI48" s="936"/>
      <c r="AJ48" s="935"/>
      <c r="AK48" s="941"/>
      <c r="AL48" s="941"/>
      <c r="AM48" s="941"/>
      <c r="AN48" s="949"/>
      <c r="AO48" s="139"/>
      <c r="AP48" s="139"/>
      <c r="AQ48" s="149"/>
      <c r="AR48" s="148"/>
      <c r="AS48" s="148"/>
      <c r="AT48" s="148"/>
      <c r="AU48" s="148"/>
      <c r="AV48" s="148"/>
      <c r="AW48" s="148"/>
      <c r="AX48" s="148"/>
      <c r="AY48" s="148"/>
      <c r="AZ48" s="143">
        <v>1</v>
      </c>
      <c r="BA48" s="143" t="str">
        <f t="shared" si="4"/>
        <v/>
      </c>
      <c r="BB48" s="143" t="str">
        <f t="shared" si="2"/>
        <v/>
      </c>
    </row>
    <row r="49" spans="1:58" ht="18" customHeight="1" x14ac:dyDescent="0.15">
      <c r="A49" s="146">
        <f t="shared" si="3"/>
        <v>0</v>
      </c>
      <c r="B49" s="219" t="str">
        <f>IF(A49=1,COUNT($B$8:B48)+1,"")</f>
        <v/>
      </c>
      <c r="C49" s="213" t="str">
        <f>IF(AND(A49=1,NOT(TRIM(AD49)="")),COUNT($C$3:C48)+1,"")</f>
        <v/>
      </c>
      <c r="D49" s="219" t="str">
        <f>IF(AND(A49=1,NOT(TRIM(X49)="")),COUNT($D$3:D48)+1,"")</f>
        <v/>
      </c>
      <c r="E49" s="160" t="s">
        <v>529</v>
      </c>
      <c r="F49" s="1017"/>
      <c r="G49" s="950"/>
      <c r="H49" s="951"/>
      <c r="I49" s="951"/>
      <c r="J49" s="951"/>
      <c r="K49" s="935"/>
      <c r="L49" s="941"/>
      <c r="M49" s="941"/>
      <c r="N49" s="936"/>
      <c r="O49" s="935"/>
      <c r="P49" s="941"/>
      <c r="Q49" s="941"/>
      <c r="R49" s="941"/>
      <c r="S49" s="217"/>
      <c r="T49" s="255"/>
      <c r="U49" s="947"/>
      <c r="V49" s="947"/>
      <c r="W49" s="947"/>
      <c r="X49" s="954"/>
      <c r="Y49" s="955"/>
      <c r="Z49" s="947"/>
      <c r="AA49" s="947"/>
      <c r="AB49" s="948"/>
      <c r="AC49" s="948"/>
      <c r="AD49" s="948"/>
      <c r="AE49" s="948"/>
      <c r="AF49" s="948"/>
      <c r="AG49" s="948"/>
      <c r="AH49" s="935"/>
      <c r="AI49" s="936"/>
      <c r="AJ49" s="935"/>
      <c r="AK49" s="941"/>
      <c r="AL49" s="941"/>
      <c r="AM49" s="941"/>
      <c r="AN49" s="949"/>
      <c r="AO49" s="139"/>
      <c r="AP49" s="139"/>
      <c r="AQ49" s="148"/>
      <c r="AR49" s="148"/>
      <c r="AS49" s="148"/>
      <c r="AT49" s="148"/>
      <c r="AU49" s="148"/>
      <c r="AV49" s="148"/>
      <c r="AW49" s="148"/>
      <c r="AX49" s="148"/>
      <c r="AY49" s="148"/>
      <c r="AZ49" s="143">
        <v>1</v>
      </c>
      <c r="BA49" s="143" t="str">
        <f t="shared" si="4"/>
        <v/>
      </c>
      <c r="BB49" s="143" t="str">
        <f t="shared" si="2"/>
        <v/>
      </c>
    </row>
    <row r="50" spans="1:58" ht="18" customHeight="1" x14ac:dyDescent="0.15">
      <c r="A50" s="146">
        <f t="shared" si="3"/>
        <v>0</v>
      </c>
      <c r="B50" s="219" t="str">
        <f>IF(A50=1,COUNT($B$8:B49)+1,"")</f>
        <v/>
      </c>
      <c r="C50" s="213" t="str">
        <f>IF(AND(A50=1,NOT(TRIM(AD50)="")),COUNT($C$3:C49)+1,"")</f>
        <v/>
      </c>
      <c r="D50" s="219" t="str">
        <f>IF(AND(A50=1,NOT(TRIM(X50)="")),COUNT($D$3:D49)+1,"")</f>
        <v/>
      </c>
      <c r="E50" s="160" t="s">
        <v>529</v>
      </c>
      <c r="F50" s="1017"/>
      <c r="G50" s="950"/>
      <c r="H50" s="951"/>
      <c r="I50" s="951"/>
      <c r="J50" s="951"/>
      <c r="K50" s="935"/>
      <c r="L50" s="941"/>
      <c r="M50" s="941"/>
      <c r="N50" s="936"/>
      <c r="O50" s="935"/>
      <c r="P50" s="941"/>
      <c r="Q50" s="941"/>
      <c r="R50" s="941"/>
      <c r="S50" s="217"/>
      <c r="T50" s="255"/>
      <c r="U50" s="947"/>
      <c r="V50" s="947"/>
      <c r="W50" s="947"/>
      <c r="X50" s="954"/>
      <c r="Y50" s="955"/>
      <c r="Z50" s="947"/>
      <c r="AA50" s="947"/>
      <c r="AB50" s="948"/>
      <c r="AC50" s="948"/>
      <c r="AD50" s="948"/>
      <c r="AE50" s="948"/>
      <c r="AF50" s="948"/>
      <c r="AG50" s="948"/>
      <c r="AH50" s="935"/>
      <c r="AI50" s="936"/>
      <c r="AJ50" s="935"/>
      <c r="AK50" s="941"/>
      <c r="AL50" s="941"/>
      <c r="AM50" s="941"/>
      <c r="AN50" s="949"/>
      <c r="AO50" s="139"/>
      <c r="AP50" s="139"/>
      <c r="AQ50" s="145"/>
      <c r="AR50" s="145"/>
      <c r="AS50" s="145"/>
      <c r="AT50" s="145"/>
      <c r="AU50" s="145"/>
      <c r="AV50" s="145"/>
      <c r="AW50" s="145"/>
      <c r="AX50" s="145"/>
      <c r="AY50" s="145"/>
      <c r="AZ50" s="143">
        <v>1</v>
      </c>
      <c r="BA50" s="143" t="str">
        <f t="shared" si="4"/>
        <v/>
      </c>
      <c r="BB50" s="143" t="str">
        <f t="shared" si="2"/>
        <v/>
      </c>
    </row>
    <row r="51" spans="1:58" ht="18" customHeight="1" x14ac:dyDescent="0.15">
      <c r="A51" s="146">
        <f t="shared" si="3"/>
        <v>0</v>
      </c>
      <c r="B51" s="219" t="str">
        <f>IF(A51=1,COUNT($B$8:B50)+1,"")</f>
        <v/>
      </c>
      <c r="C51" s="213" t="str">
        <f>IF(AND(A51=1,NOT(TRIM(AD51)="")),COUNT($C$3:C50)+1,"")</f>
        <v/>
      </c>
      <c r="D51" s="219" t="str">
        <f>IF(AND(A51=1,NOT(TRIM(X51)="")),COUNT($D$3:D50)+1,"")</f>
        <v/>
      </c>
      <c r="E51" s="160" t="s">
        <v>529</v>
      </c>
      <c r="F51" s="1017"/>
      <c r="G51" s="950"/>
      <c r="H51" s="951"/>
      <c r="I51" s="951"/>
      <c r="J51" s="951"/>
      <c r="K51" s="935"/>
      <c r="L51" s="941"/>
      <c r="M51" s="941"/>
      <c r="N51" s="936"/>
      <c r="O51" s="935"/>
      <c r="P51" s="941"/>
      <c r="Q51" s="941"/>
      <c r="R51" s="941"/>
      <c r="S51" s="217"/>
      <c r="T51" s="255"/>
      <c r="U51" s="947"/>
      <c r="V51" s="947"/>
      <c r="W51" s="947"/>
      <c r="X51" s="954"/>
      <c r="Y51" s="955"/>
      <c r="Z51" s="947"/>
      <c r="AA51" s="947"/>
      <c r="AB51" s="948"/>
      <c r="AC51" s="948"/>
      <c r="AD51" s="948"/>
      <c r="AE51" s="948"/>
      <c r="AF51" s="948"/>
      <c r="AG51" s="948"/>
      <c r="AH51" s="935"/>
      <c r="AI51" s="936"/>
      <c r="AJ51" s="935"/>
      <c r="AK51" s="941"/>
      <c r="AL51" s="941"/>
      <c r="AM51" s="941"/>
      <c r="AN51" s="949"/>
      <c r="AO51" s="139"/>
      <c r="AP51" s="139"/>
      <c r="AQ51" s="149"/>
      <c r="AR51" s="148"/>
      <c r="AS51" s="148"/>
      <c r="AT51" s="148"/>
      <c r="AU51" s="148"/>
      <c r="AV51" s="148"/>
      <c r="AW51" s="148"/>
      <c r="AX51" s="148"/>
      <c r="AY51" s="148"/>
      <c r="AZ51" s="143">
        <v>1</v>
      </c>
      <c r="BA51" s="143" t="str">
        <f t="shared" si="4"/>
        <v/>
      </c>
      <c r="BB51" s="143" t="str">
        <f t="shared" si="2"/>
        <v/>
      </c>
    </row>
    <row r="52" spans="1:58" ht="18" customHeight="1" thickBot="1" x14ac:dyDescent="0.2">
      <c r="A52" s="146">
        <f t="shared" si="3"/>
        <v>0</v>
      </c>
      <c r="B52" s="219" t="str">
        <f>IF(A52=1,COUNT($B$8:B51)+1,"")</f>
        <v/>
      </c>
      <c r="C52" s="213" t="str">
        <f>IF(AND(A52=1,NOT(TRIM(AD52)="")),COUNT($C$3:C51)+1,"")</f>
        <v/>
      </c>
      <c r="D52" s="219" t="str">
        <f>IF(AND(A52=1,NOT(TRIM(X52)="")),COUNT($D$3:D51)+1,"")</f>
        <v/>
      </c>
      <c r="E52" s="160" t="s">
        <v>529</v>
      </c>
      <c r="F52" s="1018"/>
      <c r="G52" s="956"/>
      <c r="H52" s="957"/>
      <c r="I52" s="957"/>
      <c r="J52" s="957"/>
      <c r="K52" s="942"/>
      <c r="L52" s="943"/>
      <c r="M52" s="943"/>
      <c r="N52" s="943"/>
      <c r="O52" s="942"/>
      <c r="P52" s="943"/>
      <c r="Q52" s="943"/>
      <c r="R52" s="943"/>
      <c r="S52" s="153"/>
      <c r="T52" s="256"/>
      <c r="U52" s="959"/>
      <c r="V52" s="959"/>
      <c r="W52" s="959"/>
      <c r="X52" s="995"/>
      <c r="Y52" s="996"/>
      <c r="Z52" s="959"/>
      <c r="AA52" s="959"/>
      <c r="AB52" s="960"/>
      <c r="AC52" s="960"/>
      <c r="AD52" s="960"/>
      <c r="AE52" s="960"/>
      <c r="AF52" s="960"/>
      <c r="AG52" s="960"/>
      <c r="AH52" s="937"/>
      <c r="AI52" s="938"/>
      <c r="AJ52" s="942"/>
      <c r="AK52" s="943"/>
      <c r="AL52" s="943"/>
      <c r="AM52" s="943"/>
      <c r="AN52" s="958"/>
      <c r="AO52" s="139"/>
      <c r="AP52" s="139"/>
      <c r="AQ52" s="148"/>
      <c r="AR52" s="148"/>
      <c r="AS52" s="148"/>
      <c r="AT52" s="148"/>
      <c r="AU52" s="148"/>
      <c r="AV52" s="148"/>
      <c r="AW52" s="148"/>
      <c r="AX52" s="148"/>
      <c r="AY52" s="148"/>
      <c r="AZ52" s="143">
        <v>1</v>
      </c>
      <c r="BA52" s="143" t="str">
        <f t="shared" si="4"/>
        <v/>
      </c>
      <c r="BB52" s="143" t="str">
        <f t="shared" si="2"/>
        <v/>
      </c>
    </row>
    <row r="53" spans="1:58" s="143" customFormat="1" ht="18" customHeight="1" x14ac:dyDescent="0.15">
      <c r="A53" s="156">
        <f t="shared" ref="A53:A116" si="5">IF(TRIM(G53)="",0,1)</f>
        <v>1</v>
      </c>
      <c r="B53" s="156"/>
      <c r="C53" s="214" t="str">
        <f>IF(AND(A53=1,NOT(TRIM(AD53)="")),COUNT($C$3:C52)+1,"")</f>
        <v/>
      </c>
      <c r="D53" s="219" t="str">
        <f>IF(AND(A53=1,NOT(TRIM(X53)="")),COUNT($D$3:D52)+1,"")</f>
        <v/>
      </c>
      <c r="E53" s="159" t="s">
        <v>527</v>
      </c>
      <c r="F53" s="1012" t="s">
        <v>385</v>
      </c>
      <c r="G53" s="1059" t="s">
        <v>393</v>
      </c>
      <c r="H53" s="1060"/>
      <c r="I53" s="1060"/>
      <c r="J53" s="1061"/>
      <c r="K53" s="985" t="s">
        <v>616</v>
      </c>
      <c r="L53" s="1062"/>
      <c r="M53" s="1062"/>
      <c r="N53" s="986"/>
      <c r="O53" s="985" t="s">
        <v>617</v>
      </c>
      <c r="P53" s="1062"/>
      <c r="Q53" s="1062"/>
      <c r="R53" s="1062"/>
      <c r="S53" s="151" t="s">
        <v>512</v>
      </c>
      <c r="T53" s="257">
        <v>11.5</v>
      </c>
      <c r="U53" s="1066" t="s">
        <v>622</v>
      </c>
      <c r="V53" s="1066"/>
      <c r="W53" s="1066"/>
      <c r="X53" s="987"/>
      <c r="Y53" s="988"/>
      <c r="Z53" s="987"/>
      <c r="AA53" s="988"/>
      <c r="AB53" s="985"/>
      <c r="AC53" s="986"/>
      <c r="AD53" s="1063"/>
      <c r="AE53" s="1063"/>
      <c r="AF53" s="1063"/>
      <c r="AG53" s="1063"/>
      <c r="AH53" s="931"/>
      <c r="AI53" s="932"/>
      <c r="AJ53" s="1064" t="s">
        <v>619</v>
      </c>
      <c r="AK53" s="1064"/>
      <c r="AL53" s="1064"/>
      <c r="AM53" s="1064"/>
      <c r="AN53" s="1065"/>
      <c r="AO53" s="141"/>
      <c r="AP53" s="142"/>
      <c r="AQ53" s="142"/>
      <c r="AR53" s="142"/>
      <c r="AS53" s="142"/>
      <c r="AT53" s="142"/>
      <c r="AU53" s="142"/>
      <c r="AV53" s="142"/>
      <c r="AW53" s="142"/>
      <c r="AX53" s="142"/>
      <c r="AY53" s="142"/>
      <c r="AZ53" s="143">
        <v>2</v>
      </c>
      <c r="BA53" s="143">
        <f>IF(ISBLANK(G53),"",VLOOKUP(G53,$BD$53:$BF$67,2))</f>
        <v>4</v>
      </c>
      <c r="BB53"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,2
 ,4
 ,'花壇'
 ,2001
 ,'210×100×60'
 ,11.5
 ,'㎡'
 ,0
 ,0
 ,'地元自治会管理  '
 ,ltrim(str(MAX([FB_FACILITY_ID])+1))+'/'+'20160401_千葉第１公園.花壇.jpg'
 ,0
 ,0
 ,'1900/1/0'
 FROM [PMS_chiba].[dbo].[FACILITY_BASE_TABLE]
</v>
      </c>
      <c r="BD53" s="190" t="s">
        <v>396</v>
      </c>
      <c r="BE53" s="190">
        <v>7</v>
      </c>
      <c r="BF53" s="190">
        <v>2</v>
      </c>
    </row>
    <row r="54" spans="1:58" s="143" customFormat="1" ht="18" customHeight="1" x14ac:dyDescent="0.15">
      <c r="A54" s="156">
        <f t="shared" si="5"/>
        <v>1</v>
      </c>
      <c r="B54" s="156"/>
      <c r="C54" s="214">
        <f>IF(AND(A54=1,NOT(TRIM(AD54)="")),COUNT($C$3:C53)+1,"")</f>
        <v>4</v>
      </c>
      <c r="D54" s="219" t="str">
        <f>IF(AND(A54=1,NOT(TRIM(X54)="")),COUNT($D$3:D53)+1,"")</f>
        <v/>
      </c>
      <c r="E54" s="159" t="s">
        <v>527</v>
      </c>
      <c r="F54" s="1013"/>
      <c r="G54" s="964" t="s">
        <v>393</v>
      </c>
      <c r="H54" s="965"/>
      <c r="I54" s="965"/>
      <c r="J54" s="966"/>
      <c r="K54" s="935" t="s">
        <v>620</v>
      </c>
      <c r="L54" s="941"/>
      <c r="M54" s="941"/>
      <c r="N54" s="936"/>
      <c r="O54" s="935" t="s">
        <v>621</v>
      </c>
      <c r="P54" s="941"/>
      <c r="Q54" s="941"/>
      <c r="R54" s="936"/>
      <c r="S54" s="216" t="s">
        <v>508</v>
      </c>
      <c r="T54" s="255">
        <v>11.8</v>
      </c>
      <c r="U54" s="954" t="s">
        <v>618</v>
      </c>
      <c r="V54" s="1001"/>
      <c r="W54" s="955"/>
      <c r="X54" s="954"/>
      <c r="Y54" s="955"/>
      <c r="Z54" s="954"/>
      <c r="AA54" s="955"/>
      <c r="AB54" s="935"/>
      <c r="AC54" s="936"/>
      <c r="AD54" s="935" t="s">
        <v>623</v>
      </c>
      <c r="AE54" s="936"/>
      <c r="AF54" s="935" t="s">
        <v>595</v>
      </c>
      <c r="AG54" s="936"/>
      <c r="AH54" s="927"/>
      <c r="AI54" s="928"/>
      <c r="AJ54" s="948" t="s">
        <v>624</v>
      </c>
      <c r="AK54" s="948"/>
      <c r="AL54" s="948"/>
      <c r="AM54" s="948"/>
      <c r="AN54" s="961"/>
      <c r="AO54" s="141"/>
      <c r="AP54" s="144" t="s">
        <v>392</v>
      </c>
      <c r="AQ54" s="145"/>
      <c r="AR54" s="145"/>
      <c r="AS54" s="145"/>
      <c r="AT54" s="145"/>
      <c r="AU54" s="145"/>
      <c r="AV54" s="145"/>
      <c r="AW54" s="145"/>
      <c r="AX54" s="145"/>
      <c r="AY54" s="145"/>
      <c r="AZ54" s="143">
        <v>2</v>
      </c>
      <c r="BA54" s="143">
        <f t="shared" ref="BA54:BA102" si="6">IF(ISBLANK(G54),"",VLOOKUP(G54,$BD$53:$BF$67,2))</f>
        <v>4</v>
      </c>
      <c r="BB54" s="143" t="str">
        <f t="shared" si="2"/>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,2
 ,4
 ,'レンガ縁石'
 ,2001
 ,'210×100×61'
 ,11.8
 ,'m'
 ,0
 ,0
 ,'花壇縁 ○○煉瓦㈱ 043－○○○－×××'
 ,ltrim(str(MAX([FB_FACILITY_ID])+1))+'/'+'20160401_千葉第１公園.レンガ縁石.jpg'
 ,0
 ,0
 ,'1900/1/0'
 FROM [PMS_chiba].[dbo].[FACILITY_BASE_TABLE]
</v>
      </c>
      <c r="BD54" s="190" t="s">
        <v>391</v>
      </c>
      <c r="BE54" s="190">
        <v>18</v>
      </c>
      <c r="BF54" s="190">
        <v>2</v>
      </c>
    </row>
    <row r="55" spans="1:58" ht="18" customHeight="1" x14ac:dyDescent="0.15">
      <c r="A55" s="156">
        <f t="shared" si="5"/>
        <v>0</v>
      </c>
      <c r="B55" s="156"/>
      <c r="C55" s="214" t="str">
        <f>IF(AND(A55=1,NOT(TRIM(AD55)="")),COUNT($C$3:C54)+1,"")</f>
        <v/>
      </c>
      <c r="D55" s="219" t="str">
        <f>IF(AND(A55=1,NOT(TRIM(X55)="")),COUNT($D$3:D54)+1,"")</f>
        <v/>
      </c>
      <c r="E55" s="159" t="s">
        <v>527</v>
      </c>
      <c r="F55" s="1013"/>
      <c r="G55" s="945"/>
      <c r="H55" s="946"/>
      <c r="I55" s="946"/>
      <c r="J55" s="946"/>
      <c r="K55" s="935"/>
      <c r="L55" s="941"/>
      <c r="M55" s="941"/>
      <c r="N55" s="936"/>
      <c r="O55" s="935"/>
      <c r="P55" s="941"/>
      <c r="Q55" s="941"/>
      <c r="R55" s="941"/>
      <c r="S55" s="216"/>
      <c r="T55" s="255"/>
      <c r="U55" s="947"/>
      <c r="V55" s="947"/>
      <c r="W55" s="947"/>
      <c r="X55" s="954"/>
      <c r="Y55" s="955"/>
      <c r="Z55" s="947"/>
      <c r="AA55" s="947"/>
      <c r="AB55" s="948"/>
      <c r="AC55" s="948"/>
      <c r="AD55" s="948"/>
      <c r="AE55" s="948"/>
      <c r="AF55" s="948"/>
      <c r="AG55" s="948"/>
      <c r="AH55" s="927"/>
      <c r="AI55" s="928"/>
      <c r="AJ55" s="935"/>
      <c r="AK55" s="941"/>
      <c r="AL55" s="941"/>
      <c r="AM55" s="941"/>
      <c r="AN55" s="949"/>
      <c r="AO55" s="139"/>
      <c r="AP55" s="194"/>
      <c r="AQ55" s="195"/>
      <c r="AR55" s="195"/>
      <c r="AS55" s="195"/>
      <c r="AT55" s="195"/>
      <c r="AU55" s="195"/>
      <c r="AV55" s="195"/>
      <c r="AW55" s="195"/>
      <c r="AX55" s="195"/>
      <c r="AY55" s="145"/>
      <c r="AZ55" s="143">
        <v>2</v>
      </c>
      <c r="BA55" s="143" t="str">
        <f t="shared" si="6"/>
        <v/>
      </c>
      <c r="BB55" s="143" t="str">
        <f t="shared" si="2"/>
        <v/>
      </c>
      <c r="BD55" s="190" t="s">
        <v>402</v>
      </c>
      <c r="BE55" s="190">
        <v>13</v>
      </c>
      <c r="BF55" s="190">
        <v>2</v>
      </c>
    </row>
    <row r="56" spans="1:58" ht="18" customHeight="1" x14ac:dyDescent="0.15">
      <c r="A56" s="156">
        <f t="shared" si="5"/>
        <v>0</v>
      </c>
      <c r="B56" s="156"/>
      <c r="C56" s="214" t="str">
        <f>IF(AND(A56=1,NOT(TRIM(AD56)="")),COUNT($C$3:C55)+1,"")</f>
        <v/>
      </c>
      <c r="D56" s="219" t="str">
        <f>IF(AND(A56=1,NOT(TRIM(X56)="")),COUNT($D$3:D55)+1,"")</f>
        <v/>
      </c>
      <c r="E56" s="159" t="s">
        <v>527</v>
      </c>
      <c r="F56" s="1013"/>
      <c r="G56" s="945"/>
      <c r="H56" s="946"/>
      <c r="I56" s="946"/>
      <c r="J56" s="946"/>
      <c r="K56" s="935"/>
      <c r="L56" s="941"/>
      <c r="M56" s="941"/>
      <c r="N56" s="936"/>
      <c r="O56" s="935"/>
      <c r="P56" s="941"/>
      <c r="Q56" s="941"/>
      <c r="R56" s="941"/>
      <c r="S56" s="216"/>
      <c r="T56" s="255"/>
      <c r="U56" s="947"/>
      <c r="V56" s="947"/>
      <c r="W56" s="947"/>
      <c r="X56" s="954"/>
      <c r="Y56" s="955"/>
      <c r="Z56" s="947"/>
      <c r="AA56" s="947"/>
      <c r="AB56" s="948"/>
      <c r="AC56" s="948"/>
      <c r="AD56" s="948"/>
      <c r="AE56" s="948"/>
      <c r="AF56" s="948"/>
      <c r="AG56" s="948"/>
      <c r="AH56" s="927"/>
      <c r="AI56" s="928"/>
      <c r="AJ56" s="935"/>
      <c r="AK56" s="941"/>
      <c r="AL56" s="941"/>
      <c r="AM56" s="941"/>
      <c r="AN56" s="949"/>
      <c r="AO56" s="139"/>
      <c r="AP56" s="194"/>
      <c r="AQ56" s="195"/>
      <c r="AR56" s="195"/>
      <c r="AS56" s="195"/>
      <c r="AT56" s="195"/>
      <c r="AU56" s="195"/>
      <c r="AV56" s="195"/>
      <c r="AW56" s="195"/>
      <c r="AX56" s="195"/>
      <c r="AY56" s="145"/>
      <c r="AZ56" s="143">
        <v>2</v>
      </c>
      <c r="BA56" s="143" t="str">
        <f t="shared" si="6"/>
        <v/>
      </c>
      <c r="BB56" s="143" t="str">
        <f t="shared" si="2"/>
        <v/>
      </c>
      <c r="BD56" s="190" t="s">
        <v>395</v>
      </c>
      <c r="BE56" s="190">
        <v>6</v>
      </c>
      <c r="BF56" s="190">
        <v>2</v>
      </c>
    </row>
    <row r="57" spans="1:58" ht="18" customHeight="1" x14ac:dyDescent="0.15">
      <c r="A57" s="146">
        <f t="shared" si="5"/>
        <v>0</v>
      </c>
      <c r="B57" s="219" t="str">
        <f>IF(A57=1,COUNT($B$8:B56)+1,"")</f>
        <v/>
      </c>
      <c r="C57" s="213" t="str">
        <f>IF(AND(A57=1,NOT(TRIM(AD57)="")),COUNT($C$3:C56)+1,"")</f>
        <v/>
      </c>
      <c r="D57" s="219" t="str">
        <f>IF(AND(A57=1,NOT(TRIM(X57)="")),COUNT($D$3:D56)+1,"")</f>
        <v/>
      </c>
      <c r="E57" s="160" t="s">
        <v>527</v>
      </c>
      <c r="F57" s="1013"/>
      <c r="G57" s="945"/>
      <c r="H57" s="946"/>
      <c r="I57" s="946"/>
      <c r="J57" s="946"/>
      <c r="K57" s="935"/>
      <c r="L57" s="941"/>
      <c r="M57" s="941"/>
      <c r="N57" s="936"/>
      <c r="O57" s="935"/>
      <c r="P57" s="941"/>
      <c r="Q57" s="941"/>
      <c r="R57" s="936"/>
      <c r="S57" s="216"/>
      <c r="T57" s="255"/>
      <c r="U57" s="947"/>
      <c r="V57" s="947"/>
      <c r="W57" s="947"/>
      <c r="X57" s="954"/>
      <c r="Y57" s="955"/>
      <c r="Z57" s="947"/>
      <c r="AA57" s="947"/>
      <c r="AB57" s="948"/>
      <c r="AC57" s="948"/>
      <c r="AD57" s="948"/>
      <c r="AE57" s="948"/>
      <c r="AF57" s="948"/>
      <c r="AG57" s="948"/>
      <c r="AH57" s="927"/>
      <c r="AI57" s="928"/>
      <c r="AJ57" s="935"/>
      <c r="AK57" s="941"/>
      <c r="AL57" s="941"/>
      <c r="AM57" s="941"/>
      <c r="AN57" s="949"/>
      <c r="AO57" s="139"/>
      <c r="AP57" s="194"/>
      <c r="AQ57" s="195"/>
      <c r="AR57" s="195"/>
      <c r="AS57" s="195"/>
      <c r="AT57" s="195"/>
      <c r="AU57" s="195"/>
      <c r="AV57" s="195"/>
      <c r="AW57" s="195"/>
      <c r="AX57" s="195"/>
      <c r="AY57" s="145"/>
      <c r="AZ57" s="143">
        <v>2</v>
      </c>
      <c r="BA57" s="143" t="str">
        <f t="shared" si="6"/>
        <v/>
      </c>
      <c r="BB57" s="143" t="str">
        <f t="shared" si="2"/>
        <v/>
      </c>
      <c r="BD57" s="190" t="s">
        <v>394</v>
      </c>
      <c r="BE57" s="190">
        <v>5</v>
      </c>
      <c r="BF57" s="190">
        <v>2</v>
      </c>
    </row>
    <row r="58" spans="1:58" ht="18" customHeight="1" x14ac:dyDescent="0.15">
      <c r="A58" s="146">
        <f t="shared" si="5"/>
        <v>0</v>
      </c>
      <c r="B58" s="219" t="str">
        <f>IF(A58=1,COUNT($B$8:B57)+1,"")</f>
        <v/>
      </c>
      <c r="C58" s="213" t="str">
        <f>IF(AND(A58=1,NOT(TRIM(AD58)="")),COUNT($C$3:C57)+1,"")</f>
        <v/>
      </c>
      <c r="D58" s="219" t="str">
        <f>IF(AND(A58=1,NOT(TRIM(X58)="")),COUNT($D$3:D57)+1,"")</f>
        <v/>
      </c>
      <c r="E58" s="160" t="s">
        <v>529</v>
      </c>
      <c r="F58" s="1013"/>
      <c r="G58" s="945"/>
      <c r="H58" s="946"/>
      <c r="I58" s="946"/>
      <c r="J58" s="946"/>
      <c r="K58" s="935"/>
      <c r="L58" s="941"/>
      <c r="M58" s="941"/>
      <c r="N58" s="936"/>
      <c r="O58" s="935"/>
      <c r="P58" s="941"/>
      <c r="Q58" s="941"/>
      <c r="R58" s="941"/>
      <c r="S58" s="216"/>
      <c r="T58" s="255"/>
      <c r="U58" s="947"/>
      <c r="V58" s="947"/>
      <c r="W58" s="947"/>
      <c r="X58" s="954"/>
      <c r="Y58" s="955"/>
      <c r="Z58" s="947"/>
      <c r="AA58" s="947"/>
      <c r="AB58" s="948"/>
      <c r="AC58" s="948"/>
      <c r="AD58" s="948"/>
      <c r="AE58" s="948"/>
      <c r="AF58" s="948"/>
      <c r="AG58" s="948"/>
      <c r="AH58" s="927"/>
      <c r="AI58" s="928"/>
      <c r="AJ58" s="935"/>
      <c r="AK58" s="941"/>
      <c r="AL58" s="941"/>
      <c r="AM58" s="941"/>
      <c r="AN58" s="949"/>
      <c r="AO58" s="139"/>
      <c r="AP58" s="194"/>
      <c r="AQ58" s="195"/>
      <c r="AR58" s="195"/>
      <c r="AS58" s="195"/>
      <c r="AT58" s="195"/>
      <c r="AU58" s="195"/>
      <c r="AV58" s="195"/>
      <c r="AW58" s="195"/>
      <c r="AX58" s="195"/>
      <c r="AY58" s="145"/>
      <c r="AZ58" s="143">
        <v>2</v>
      </c>
      <c r="BA58" s="143" t="str">
        <f t="shared" si="6"/>
        <v/>
      </c>
      <c r="BB58" s="143" t="str">
        <f t="shared" si="2"/>
        <v/>
      </c>
      <c r="BD58" s="190" t="s">
        <v>393</v>
      </c>
      <c r="BE58" s="190">
        <v>4</v>
      </c>
      <c r="BF58" s="190">
        <v>2</v>
      </c>
    </row>
    <row r="59" spans="1:58" ht="18" customHeight="1" x14ac:dyDescent="0.15">
      <c r="A59" s="146">
        <f t="shared" si="5"/>
        <v>0</v>
      </c>
      <c r="B59" s="219" t="str">
        <f>IF(A59=1,COUNT($B$8:B58)+1,"")</f>
        <v/>
      </c>
      <c r="C59" s="213" t="str">
        <f>IF(AND(A59=1,NOT(TRIM(AD59)="")),COUNT($C$3:C58)+1,"")</f>
        <v/>
      </c>
      <c r="D59" s="219" t="str">
        <f>IF(AND(A59=1,NOT(TRIM(X59)="")),COUNT($D$3:D58)+1,"")</f>
        <v/>
      </c>
      <c r="E59" s="160" t="s">
        <v>529</v>
      </c>
      <c r="F59" s="1013"/>
      <c r="G59" s="945"/>
      <c r="H59" s="946"/>
      <c r="I59" s="946"/>
      <c r="J59" s="946"/>
      <c r="K59" s="935"/>
      <c r="L59" s="941"/>
      <c r="M59" s="941"/>
      <c r="N59" s="936"/>
      <c r="O59" s="935"/>
      <c r="P59" s="941"/>
      <c r="Q59" s="941"/>
      <c r="R59" s="941"/>
      <c r="S59" s="216"/>
      <c r="T59" s="255"/>
      <c r="U59" s="947"/>
      <c r="V59" s="947"/>
      <c r="W59" s="947"/>
      <c r="X59" s="954"/>
      <c r="Y59" s="955"/>
      <c r="Z59" s="947"/>
      <c r="AA59" s="947"/>
      <c r="AB59" s="948"/>
      <c r="AC59" s="948"/>
      <c r="AD59" s="948"/>
      <c r="AE59" s="948"/>
      <c r="AF59" s="948"/>
      <c r="AG59" s="948"/>
      <c r="AH59" s="927"/>
      <c r="AI59" s="928"/>
      <c r="AJ59" s="935"/>
      <c r="AK59" s="941"/>
      <c r="AL59" s="941"/>
      <c r="AM59" s="941"/>
      <c r="AN59" s="949"/>
      <c r="AO59" s="139"/>
      <c r="AP59" s="194"/>
      <c r="AQ59" s="195"/>
      <c r="AR59" s="195"/>
      <c r="AS59" s="195"/>
      <c r="AT59" s="195"/>
      <c r="AU59" s="195"/>
      <c r="AV59" s="195"/>
      <c r="AW59" s="195"/>
      <c r="AX59" s="195"/>
      <c r="AY59" s="145"/>
      <c r="AZ59" s="143">
        <v>2</v>
      </c>
      <c r="BA59" s="143" t="str">
        <f t="shared" si="6"/>
        <v/>
      </c>
      <c r="BB59" s="143" t="str">
        <f t="shared" si="2"/>
        <v/>
      </c>
      <c r="BD59" s="190" t="s">
        <v>399</v>
      </c>
      <c r="BE59" s="190">
        <v>10</v>
      </c>
      <c r="BF59" s="190">
        <v>2</v>
      </c>
    </row>
    <row r="60" spans="1:58" ht="18" customHeight="1" x14ac:dyDescent="0.15">
      <c r="A60" s="146">
        <f t="shared" si="5"/>
        <v>0</v>
      </c>
      <c r="B60" s="219" t="str">
        <f>IF(A60=1,COUNT($B$8:B59)+1,"")</f>
        <v/>
      </c>
      <c r="C60" s="213" t="str">
        <f>IF(AND(A60=1,NOT(TRIM(AD60)="")),COUNT($C$3:C59)+1,"")</f>
        <v/>
      </c>
      <c r="D60" s="219" t="str">
        <f>IF(AND(A60=1,NOT(TRIM(X60)="")),COUNT($D$3:D59)+1,"")</f>
        <v/>
      </c>
      <c r="E60" s="160" t="s">
        <v>529</v>
      </c>
      <c r="F60" s="1013"/>
      <c r="G60" s="945"/>
      <c r="H60" s="946"/>
      <c r="I60" s="946"/>
      <c r="J60" s="946"/>
      <c r="K60" s="935"/>
      <c r="L60" s="941"/>
      <c r="M60" s="941"/>
      <c r="N60" s="936"/>
      <c r="O60" s="935"/>
      <c r="P60" s="941"/>
      <c r="Q60" s="941"/>
      <c r="R60" s="941"/>
      <c r="S60" s="216"/>
      <c r="T60" s="255"/>
      <c r="U60" s="947"/>
      <c r="V60" s="947"/>
      <c r="W60" s="947"/>
      <c r="X60" s="954"/>
      <c r="Y60" s="955"/>
      <c r="Z60" s="947"/>
      <c r="AA60" s="947"/>
      <c r="AB60" s="948"/>
      <c r="AC60" s="948"/>
      <c r="AD60" s="948"/>
      <c r="AE60" s="948"/>
      <c r="AF60" s="948"/>
      <c r="AG60" s="948"/>
      <c r="AH60" s="927"/>
      <c r="AI60" s="928"/>
      <c r="AJ60" s="935"/>
      <c r="AK60" s="941"/>
      <c r="AL60" s="941"/>
      <c r="AM60" s="941"/>
      <c r="AN60" s="949"/>
      <c r="AO60" s="139"/>
      <c r="AP60" s="194"/>
      <c r="AQ60" s="195"/>
      <c r="AR60" s="195"/>
      <c r="AS60" s="195"/>
      <c r="AT60" s="195"/>
      <c r="AU60" s="195"/>
      <c r="AV60" s="195"/>
      <c r="AW60" s="195"/>
      <c r="AX60" s="195"/>
      <c r="AY60" s="145"/>
      <c r="AZ60" s="143">
        <v>2</v>
      </c>
      <c r="BA60" s="143" t="str">
        <f t="shared" si="6"/>
        <v/>
      </c>
      <c r="BB60" s="143" t="str">
        <f t="shared" si="2"/>
        <v/>
      </c>
      <c r="BD60" s="190" t="s">
        <v>405</v>
      </c>
      <c r="BE60" s="190">
        <v>16</v>
      </c>
      <c r="BF60" s="190">
        <v>2</v>
      </c>
    </row>
    <row r="61" spans="1:58" ht="18" customHeight="1" x14ac:dyDescent="0.15">
      <c r="A61" s="146">
        <f t="shared" si="5"/>
        <v>0</v>
      </c>
      <c r="B61" s="219" t="str">
        <f>IF(A61=1,COUNT($B$8:B60)+1,"")</f>
        <v/>
      </c>
      <c r="C61" s="213" t="str">
        <f>IF(AND(A61=1,NOT(TRIM(AD61)="")),COUNT($C$3:C60)+1,"")</f>
        <v/>
      </c>
      <c r="D61" s="219" t="str">
        <f>IF(AND(A61=1,NOT(TRIM(X61)="")),COUNT($D$3:D60)+1,"")</f>
        <v/>
      </c>
      <c r="E61" s="160" t="s">
        <v>529</v>
      </c>
      <c r="F61" s="1013"/>
      <c r="G61" s="945"/>
      <c r="H61" s="946"/>
      <c r="I61" s="946"/>
      <c r="J61" s="946"/>
      <c r="K61" s="935"/>
      <c r="L61" s="941"/>
      <c r="M61" s="941"/>
      <c r="N61" s="936"/>
      <c r="O61" s="935"/>
      <c r="P61" s="941"/>
      <c r="Q61" s="941"/>
      <c r="R61" s="941"/>
      <c r="S61" s="216"/>
      <c r="T61" s="255"/>
      <c r="U61" s="947"/>
      <c r="V61" s="947"/>
      <c r="W61" s="947"/>
      <c r="X61" s="954"/>
      <c r="Y61" s="955"/>
      <c r="Z61" s="947"/>
      <c r="AA61" s="947"/>
      <c r="AB61" s="948"/>
      <c r="AC61" s="948"/>
      <c r="AD61" s="948"/>
      <c r="AE61" s="948"/>
      <c r="AF61" s="948"/>
      <c r="AG61" s="948"/>
      <c r="AH61" s="927"/>
      <c r="AI61" s="928"/>
      <c r="AJ61" s="935"/>
      <c r="AK61" s="941"/>
      <c r="AL61" s="941"/>
      <c r="AM61" s="941"/>
      <c r="AN61" s="949"/>
      <c r="AO61" s="139"/>
      <c r="AP61" s="194"/>
      <c r="AQ61" s="195"/>
      <c r="AR61" s="195"/>
      <c r="AS61" s="195"/>
      <c r="AT61" s="195"/>
      <c r="AU61" s="195"/>
      <c r="AV61" s="195"/>
      <c r="AW61" s="195"/>
      <c r="AX61" s="195"/>
      <c r="AY61" s="145"/>
      <c r="AZ61" s="143">
        <v>2</v>
      </c>
      <c r="BA61" s="143" t="str">
        <f t="shared" si="6"/>
        <v/>
      </c>
      <c r="BB61" s="143" t="str">
        <f t="shared" si="2"/>
        <v/>
      </c>
      <c r="BD61" s="190" t="s">
        <v>401</v>
      </c>
      <c r="BE61" s="190">
        <v>12</v>
      </c>
      <c r="BF61" s="190">
        <v>2</v>
      </c>
    </row>
    <row r="62" spans="1:58" ht="18" customHeight="1" x14ac:dyDescent="0.15">
      <c r="A62" s="146">
        <f t="shared" si="5"/>
        <v>0</v>
      </c>
      <c r="B62" s="219" t="str">
        <f>IF(A62=1,COUNT($B$8:B61)+1,"")</f>
        <v/>
      </c>
      <c r="C62" s="213" t="str">
        <f>IF(AND(A62=1,NOT(TRIM(AD62)="")),COUNT($C$3:C61)+1,"")</f>
        <v/>
      </c>
      <c r="D62" s="219" t="str">
        <f>IF(AND(A62=1,NOT(TRIM(X62)="")),COUNT($D$3:D61)+1,"")</f>
        <v/>
      </c>
      <c r="E62" s="160" t="s">
        <v>529</v>
      </c>
      <c r="F62" s="1013"/>
      <c r="G62" s="945"/>
      <c r="H62" s="946"/>
      <c r="I62" s="946"/>
      <c r="J62" s="946"/>
      <c r="K62" s="935"/>
      <c r="L62" s="941"/>
      <c r="M62" s="941"/>
      <c r="N62" s="936"/>
      <c r="O62" s="935"/>
      <c r="P62" s="941"/>
      <c r="Q62" s="941"/>
      <c r="R62" s="941"/>
      <c r="S62" s="216"/>
      <c r="T62" s="255"/>
      <c r="U62" s="947"/>
      <c r="V62" s="947"/>
      <c r="W62" s="947"/>
      <c r="X62" s="954"/>
      <c r="Y62" s="955"/>
      <c r="Z62" s="947"/>
      <c r="AA62" s="947"/>
      <c r="AB62" s="948"/>
      <c r="AC62" s="948"/>
      <c r="AD62" s="948"/>
      <c r="AE62" s="948"/>
      <c r="AF62" s="948"/>
      <c r="AG62" s="948"/>
      <c r="AH62" s="927"/>
      <c r="AI62" s="928"/>
      <c r="AJ62" s="935"/>
      <c r="AK62" s="941"/>
      <c r="AL62" s="941"/>
      <c r="AM62" s="941"/>
      <c r="AN62" s="949"/>
      <c r="AO62" s="139"/>
      <c r="AP62" s="194"/>
      <c r="AQ62" s="195"/>
      <c r="AR62" s="195"/>
      <c r="AS62" s="195"/>
      <c r="AT62" s="195"/>
      <c r="AU62" s="195"/>
      <c r="AV62" s="195"/>
      <c r="AW62" s="195"/>
      <c r="AX62" s="195"/>
      <c r="AY62" s="145"/>
      <c r="AZ62" s="143">
        <v>2</v>
      </c>
      <c r="BA62" s="143" t="str">
        <f t="shared" si="6"/>
        <v/>
      </c>
      <c r="BB62" s="143" t="str">
        <f t="shared" si="2"/>
        <v/>
      </c>
      <c r="BD62" s="190" t="s">
        <v>400</v>
      </c>
      <c r="BE62" s="190">
        <v>11</v>
      </c>
      <c r="BF62" s="190">
        <v>2</v>
      </c>
    </row>
    <row r="63" spans="1:58" ht="18" customHeight="1" x14ac:dyDescent="0.15">
      <c r="A63" s="146">
        <f t="shared" si="5"/>
        <v>0</v>
      </c>
      <c r="B63" s="219" t="str">
        <f>IF(A63=1,COUNT($B$8:B62)+1,"")</f>
        <v/>
      </c>
      <c r="C63" s="213" t="str">
        <f>IF(AND(A63=1,NOT(TRIM(AD63)="")),COUNT($C$3:C62)+1,"")</f>
        <v/>
      </c>
      <c r="D63" s="219" t="str">
        <f>IF(AND(A63=1,NOT(TRIM(X63)="")),COUNT($D$3:D62)+1,"")</f>
        <v/>
      </c>
      <c r="E63" s="160" t="s">
        <v>529</v>
      </c>
      <c r="F63" s="1013" t="s">
        <v>385</v>
      </c>
      <c r="G63" s="945"/>
      <c r="H63" s="946"/>
      <c r="I63" s="946"/>
      <c r="J63" s="946"/>
      <c r="K63" s="935"/>
      <c r="L63" s="941"/>
      <c r="M63" s="941"/>
      <c r="N63" s="936"/>
      <c r="O63" s="935"/>
      <c r="P63" s="941"/>
      <c r="Q63" s="941"/>
      <c r="R63" s="941"/>
      <c r="S63" s="216"/>
      <c r="T63" s="255"/>
      <c r="U63" s="947"/>
      <c r="V63" s="947"/>
      <c r="W63" s="947"/>
      <c r="X63" s="954"/>
      <c r="Y63" s="955"/>
      <c r="Z63" s="947"/>
      <c r="AA63" s="947"/>
      <c r="AB63" s="948"/>
      <c r="AC63" s="948"/>
      <c r="AD63" s="948"/>
      <c r="AE63" s="948"/>
      <c r="AF63" s="948"/>
      <c r="AG63" s="948"/>
      <c r="AH63" s="927"/>
      <c r="AI63" s="928"/>
      <c r="AJ63" s="935"/>
      <c r="AK63" s="941"/>
      <c r="AL63" s="941"/>
      <c r="AM63" s="941"/>
      <c r="AN63" s="949"/>
      <c r="AO63" s="139"/>
      <c r="AP63" s="194"/>
      <c r="AQ63" s="195"/>
      <c r="AR63" s="195"/>
      <c r="AS63" s="195"/>
      <c r="AT63" s="195"/>
      <c r="AU63" s="195"/>
      <c r="AV63" s="195"/>
      <c r="AW63" s="195"/>
      <c r="AX63" s="195"/>
      <c r="AY63" s="145"/>
      <c r="AZ63" s="143">
        <v>2</v>
      </c>
      <c r="BA63" s="143" t="str">
        <f t="shared" si="6"/>
        <v/>
      </c>
      <c r="BB63" s="143" t="str">
        <f t="shared" si="2"/>
        <v/>
      </c>
      <c r="BD63" s="190" t="s">
        <v>403</v>
      </c>
      <c r="BE63" s="190">
        <v>14</v>
      </c>
      <c r="BF63" s="190">
        <v>2</v>
      </c>
    </row>
    <row r="64" spans="1:58" ht="18" customHeight="1" x14ac:dyDescent="0.15">
      <c r="A64" s="146">
        <f t="shared" si="5"/>
        <v>0</v>
      </c>
      <c r="B64" s="219" t="str">
        <f>IF(A64=1,COUNT($B$8:B63)+1,"")</f>
        <v/>
      </c>
      <c r="C64" s="213" t="str">
        <f>IF(AND(A64=1,NOT(TRIM(AD64)="")),COUNT($C$3:C63)+1,"")</f>
        <v/>
      </c>
      <c r="D64" s="219" t="str">
        <f>IF(AND(A64=1,NOT(TRIM(X64)="")),COUNT($D$3:D63)+1,"")</f>
        <v/>
      </c>
      <c r="E64" s="160" t="s">
        <v>529</v>
      </c>
      <c r="F64" s="1013"/>
      <c r="G64" s="945"/>
      <c r="H64" s="946"/>
      <c r="I64" s="946"/>
      <c r="J64" s="946"/>
      <c r="K64" s="935"/>
      <c r="L64" s="941"/>
      <c r="M64" s="941"/>
      <c r="N64" s="936"/>
      <c r="O64" s="935"/>
      <c r="P64" s="941"/>
      <c r="Q64" s="941"/>
      <c r="R64" s="941"/>
      <c r="S64" s="216"/>
      <c r="T64" s="255"/>
      <c r="U64" s="947"/>
      <c r="V64" s="947"/>
      <c r="W64" s="947"/>
      <c r="X64" s="954"/>
      <c r="Y64" s="955"/>
      <c r="Z64" s="947"/>
      <c r="AA64" s="947"/>
      <c r="AB64" s="948"/>
      <c r="AC64" s="948"/>
      <c r="AD64" s="948"/>
      <c r="AE64" s="948"/>
      <c r="AF64" s="948"/>
      <c r="AG64" s="948"/>
      <c r="AH64" s="927"/>
      <c r="AI64" s="928"/>
      <c r="AJ64" s="935"/>
      <c r="AK64" s="941"/>
      <c r="AL64" s="941"/>
      <c r="AM64" s="941"/>
      <c r="AN64" s="949"/>
      <c r="AO64" s="139"/>
      <c r="AP64" s="194"/>
      <c r="AQ64" s="195"/>
      <c r="AR64" s="195"/>
      <c r="AS64" s="195"/>
      <c r="AT64" s="195"/>
      <c r="AU64" s="195"/>
      <c r="AV64" s="195"/>
      <c r="AW64" s="195"/>
      <c r="AX64" s="195"/>
      <c r="AY64" s="145"/>
      <c r="AZ64" s="143">
        <v>2</v>
      </c>
      <c r="BA64" s="143" t="str">
        <f t="shared" si="6"/>
        <v/>
      </c>
      <c r="BB64" s="143" t="str">
        <f t="shared" si="2"/>
        <v/>
      </c>
      <c r="BD64" s="190" t="s">
        <v>404</v>
      </c>
      <c r="BE64" s="190">
        <v>15</v>
      </c>
      <c r="BF64" s="190">
        <v>2</v>
      </c>
    </row>
    <row r="65" spans="1:58" ht="18" customHeight="1" x14ac:dyDescent="0.15">
      <c r="A65" s="146">
        <f t="shared" si="5"/>
        <v>0</v>
      </c>
      <c r="B65" s="219" t="str">
        <f>IF(A65=1,COUNT($B$8:B64)+1,"")</f>
        <v/>
      </c>
      <c r="C65" s="213" t="str">
        <f>IF(AND(A65=1,NOT(TRIM(AD65)="")),COUNT($C$3:C64)+1,"")</f>
        <v/>
      </c>
      <c r="D65" s="219" t="str">
        <f>IF(AND(A65=1,NOT(TRIM(X65)="")),COUNT($D$3:D64)+1,"")</f>
        <v/>
      </c>
      <c r="E65" s="160" t="s">
        <v>529</v>
      </c>
      <c r="F65" s="1013"/>
      <c r="G65" s="945"/>
      <c r="H65" s="946"/>
      <c r="I65" s="946"/>
      <c r="J65" s="946"/>
      <c r="K65" s="935"/>
      <c r="L65" s="941"/>
      <c r="M65" s="941"/>
      <c r="N65" s="936"/>
      <c r="O65" s="935"/>
      <c r="P65" s="941"/>
      <c r="Q65" s="941"/>
      <c r="R65" s="941"/>
      <c r="S65" s="216"/>
      <c r="T65" s="255"/>
      <c r="U65" s="947"/>
      <c r="V65" s="947"/>
      <c r="W65" s="947"/>
      <c r="X65" s="954"/>
      <c r="Y65" s="955"/>
      <c r="Z65" s="947"/>
      <c r="AA65" s="947"/>
      <c r="AB65" s="948"/>
      <c r="AC65" s="948"/>
      <c r="AD65" s="948"/>
      <c r="AE65" s="948"/>
      <c r="AF65" s="948"/>
      <c r="AG65" s="948"/>
      <c r="AH65" s="927"/>
      <c r="AI65" s="928"/>
      <c r="AJ65" s="935"/>
      <c r="AK65" s="941"/>
      <c r="AL65" s="941"/>
      <c r="AM65" s="941"/>
      <c r="AN65" s="949"/>
      <c r="AO65" s="139"/>
      <c r="AP65" s="139"/>
      <c r="AQ65" s="145"/>
      <c r="AR65" s="145"/>
      <c r="AS65" s="145"/>
      <c r="AT65" s="145"/>
      <c r="AU65" s="145"/>
      <c r="AV65" s="145"/>
      <c r="AW65" s="145"/>
      <c r="AX65" s="145"/>
      <c r="AY65" s="145"/>
      <c r="AZ65" s="143">
        <v>2</v>
      </c>
      <c r="BA65" s="143" t="str">
        <f t="shared" si="6"/>
        <v/>
      </c>
      <c r="BB65" s="143" t="str">
        <f t="shared" si="2"/>
        <v/>
      </c>
      <c r="BD65" s="190" t="s">
        <v>397</v>
      </c>
      <c r="BE65" s="190">
        <v>8</v>
      </c>
      <c r="BF65" s="190">
        <v>2</v>
      </c>
    </row>
    <row r="66" spans="1:58" ht="18" customHeight="1" x14ac:dyDescent="0.15">
      <c r="A66" s="146">
        <f t="shared" si="5"/>
        <v>0</v>
      </c>
      <c r="B66" s="219" t="str">
        <f>IF(A66=1,COUNT($B$8:B65)+1,"")</f>
        <v/>
      </c>
      <c r="C66" s="213" t="str">
        <f>IF(AND(A66=1,NOT(TRIM(AD66)="")),COUNT($C$3:C65)+1,"")</f>
        <v/>
      </c>
      <c r="D66" s="219" t="str">
        <f>IF(AND(A66=1,NOT(TRIM(X66)="")),COUNT($D$3:D65)+1,"")</f>
        <v/>
      </c>
      <c r="E66" s="160" t="s">
        <v>529</v>
      </c>
      <c r="F66" s="1013"/>
      <c r="G66" s="945"/>
      <c r="H66" s="946"/>
      <c r="I66" s="946"/>
      <c r="J66" s="946"/>
      <c r="K66" s="935"/>
      <c r="L66" s="941"/>
      <c r="M66" s="941"/>
      <c r="N66" s="936"/>
      <c r="O66" s="935"/>
      <c r="P66" s="941"/>
      <c r="Q66" s="941"/>
      <c r="R66" s="941"/>
      <c r="S66" s="216"/>
      <c r="T66" s="255"/>
      <c r="U66" s="947"/>
      <c r="V66" s="947"/>
      <c r="W66" s="947"/>
      <c r="X66" s="954"/>
      <c r="Y66" s="955"/>
      <c r="Z66" s="947"/>
      <c r="AA66" s="947"/>
      <c r="AB66" s="948"/>
      <c r="AC66" s="948"/>
      <c r="AD66" s="948"/>
      <c r="AE66" s="948"/>
      <c r="AF66" s="948"/>
      <c r="AG66" s="948"/>
      <c r="AH66" s="927"/>
      <c r="AI66" s="928"/>
      <c r="AJ66" s="935"/>
      <c r="AK66" s="941"/>
      <c r="AL66" s="941"/>
      <c r="AM66" s="941"/>
      <c r="AN66" s="949"/>
      <c r="AO66" s="139"/>
      <c r="AP66" s="139"/>
      <c r="AQ66" s="149"/>
      <c r="AR66" s="148"/>
      <c r="AS66" s="148"/>
      <c r="AT66" s="145"/>
      <c r="AU66" s="195"/>
      <c r="AV66" s="195"/>
      <c r="AW66" s="195"/>
      <c r="AX66" s="195"/>
      <c r="AY66" s="145"/>
      <c r="AZ66" s="143">
        <v>2</v>
      </c>
      <c r="BA66" s="143" t="str">
        <f t="shared" si="6"/>
        <v/>
      </c>
      <c r="BB66" s="143" t="str">
        <f t="shared" si="2"/>
        <v/>
      </c>
      <c r="BD66" s="190" t="s">
        <v>406</v>
      </c>
      <c r="BE66" s="190">
        <v>17</v>
      </c>
      <c r="BF66" s="190">
        <v>2</v>
      </c>
    </row>
    <row r="67" spans="1:58" ht="18" customHeight="1" x14ac:dyDescent="0.15">
      <c r="A67" s="146">
        <f t="shared" si="5"/>
        <v>0</v>
      </c>
      <c r="B67" s="219" t="str">
        <f>IF(A67=1,COUNT($B$8:B66)+1,"")</f>
        <v/>
      </c>
      <c r="C67" s="213" t="str">
        <f>IF(AND(A67=1,NOT(TRIM(AD67)="")),COUNT($C$3:C66)+1,"")</f>
        <v/>
      </c>
      <c r="D67" s="219" t="str">
        <f>IF(AND(A67=1,NOT(TRIM(X67)="")),COUNT($D$3:D66)+1,"")</f>
        <v/>
      </c>
      <c r="E67" s="160" t="s">
        <v>529</v>
      </c>
      <c r="F67" s="1013"/>
      <c r="G67" s="945"/>
      <c r="H67" s="946"/>
      <c r="I67" s="946"/>
      <c r="J67" s="946"/>
      <c r="K67" s="935"/>
      <c r="L67" s="941"/>
      <c r="M67" s="941"/>
      <c r="N67" s="936"/>
      <c r="O67" s="935"/>
      <c r="P67" s="941"/>
      <c r="Q67" s="941"/>
      <c r="R67" s="941"/>
      <c r="S67" s="216"/>
      <c r="T67" s="255"/>
      <c r="U67" s="947"/>
      <c r="V67" s="947"/>
      <c r="W67" s="947"/>
      <c r="X67" s="954"/>
      <c r="Y67" s="955"/>
      <c r="Z67" s="947"/>
      <c r="AA67" s="947"/>
      <c r="AB67" s="948"/>
      <c r="AC67" s="948"/>
      <c r="AD67" s="948"/>
      <c r="AE67" s="948"/>
      <c r="AF67" s="948"/>
      <c r="AG67" s="948"/>
      <c r="AH67" s="927"/>
      <c r="AI67" s="928"/>
      <c r="AJ67" s="935"/>
      <c r="AK67" s="941"/>
      <c r="AL67" s="941"/>
      <c r="AM67" s="941"/>
      <c r="AN67" s="949"/>
      <c r="AO67" s="139"/>
      <c r="AP67" s="139"/>
      <c r="AQ67" s="148"/>
      <c r="AR67" s="148"/>
      <c r="AS67" s="148"/>
      <c r="AT67" s="145"/>
      <c r="AU67" s="195"/>
      <c r="AV67" s="195"/>
      <c r="AW67" s="195"/>
      <c r="AX67" s="195"/>
      <c r="AY67" s="145"/>
      <c r="AZ67" s="143">
        <v>2</v>
      </c>
      <c r="BA67" s="143" t="str">
        <f t="shared" si="6"/>
        <v/>
      </c>
      <c r="BB67" s="143" t="str">
        <f t="shared" ref="BB67:BB130" si="7">IF(ISBLANK(G67),"","INSERT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,"&amp;AZ67&amp;"
 ,"&amp;BA67&amp;"
 ,"&amp;IF(ISBLANK(K67),"NULL","'"&amp;K67&amp;"'")&amp;"
 ,"&amp;$BB$1&amp;"
 ,"&amp;IF(ISBLANK(O67),"NULL","'"&amp;O67&amp;"'")&amp;"
 ,"&amp;IF(ISBLANK(T67),0,T67)&amp;"
 ,"&amp;IF(ISBLANK(S67),"NULL","'"&amp;S67&amp;"'")&amp;"
 ,"&amp;IF(ISBLANK(X67),0,1)&amp;"
 ,0
 ,"&amp;IF(ISBLANK(U67),IF(ISBLANK(AD67),"NULL","'"&amp;AD67&amp;" "&amp;AF67&amp;"'"),"'"&amp;U67&amp;" "&amp;AD67&amp;" "&amp;AF67&amp;"'")&amp;"
 ,"&amp;IF(ISBLANK(AJ67),"NULL","ltrim(str(MAX([FB_FACILITY_ID])+1))+'/'+'"&amp;AJ67&amp;"'")&amp;"
 ,"&amp;IF(ISBLANK(Z67),0,Z67)&amp;"
 ,"&amp;IF(ISBLANK(AB67),0,AB67)&amp;"
 ,"&amp;IF(ISBLANK($BC$1),"NULL","'"&amp;TEXT($BC$1,"YYYY/M/D")&amp;"'")&amp;"
 FROM [PMS_chiba].[dbo].[FACILITY_BASE_TABLE]
")</f>
        <v/>
      </c>
      <c r="BD67" s="190" t="s">
        <v>398</v>
      </c>
      <c r="BE67" s="190">
        <v>9</v>
      </c>
      <c r="BF67" s="190">
        <v>2</v>
      </c>
    </row>
    <row r="68" spans="1:58" ht="18" customHeight="1" x14ac:dyDescent="0.15">
      <c r="A68" s="146">
        <f t="shared" si="5"/>
        <v>0</v>
      </c>
      <c r="B68" s="219" t="str">
        <f>IF(A68=1,COUNT($B$8:B67)+1,"")</f>
        <v/>
      </c>
      <c r="C68" s="213" t="str">
        <f>IF(AND(A68=1,NOT(TRIM(AD68)="")),COUNT($C$3:C67)+1,"")</f>
        <v/>
      </c>
      <c r="D68" s="219" t="str">
        <f>IF(AND(A68=1,NOT(TRIM(X68)="")),COUNT($D$3:D67)+1,"")</f>
        <v/>
      </c>
      <c r="E68" s="160" t="s">
        <v>529</v>
      </c>
      <c r="F68" s="1013"/>
      <c r="G68" s="945"/>
      <c r="H68" s="946"/>
      <c r="I68" s="946"/>
      <c r="J68" s="946"/>
      <c r="K68" s="935"/>
      <c r="L68" s="941"/>
      <c r="M68" s="941"/>
      <c r="N68" s="936"/>
      <c r="O68" s="935"/>
      <c r="P68" s="941"/>
      <c r="Q68" s="941"/>
      <c r="R68" s="941"/>
      <c r="S68" s="216"/>
      <c r="T68" s="255"/>
      <c r="U68" s="947"/>
      <c r="V68" s="947"/>
      <c r="W68" s="947"/>
      <c r="X68" s="954"/>
      <c r="Y68" s="955"/>
      <c r="Z68" s="947"/>
      <c r="AA68" s="947"/>
      <c r="AB68" s="948"/>
      <c r="AC68" s="948"/>
      <c r="AD68" s="948"/>
      <c r="AE68" s="948"/>
      <c r="AF68" s="948"/>
      <c r="AG68" s="948"/>
      <c r="AH68" s="927"/>
      <c r="AI68" s="928"/>
      <c r="AJ68" s="935"/>
      <c r="AK68" s="941"/>
      <c r="AL68" s="941"/>
      <c r="AM68" s="941"/>
      <c r="AN68" s="949"/>
      <c r="AO68" s="139"/>
      <c r="AP68" s="139"/>
      <c r="AQ68" s="139"/>
      <c r="AR68" s="139"/>
      <c r="AS68" s="139"/>
      <c r="AT68" s="145"/>
      <c r="AU68" s="195"/>
      <c r="AV68" s="195"/>
      <c r="AW68" s="195"/>
      <c r="AX68" s="195"/>
      <c r="AY68" s="145"/>
      <c r="AZ68" s="143">
        <v>2</v>
      </c>
      <c r="BA68" s="143" t="str">
        <f t="shared" si="6"/>
        <v/>
      </c>
      <c r="BB68" s="143" t="str">
        <f t="shared" si="7"/>
        <v/>
      </c>
    </row>
    <row r="69" spans="1:58" ht="18" customHeight="1" x14ac:dyDescent="0.15">
      <c r="A69" s="146">
        <f t="shared" si="5"/>
        <v>0</v>
      </c>
      <c r="B69" s="219" t="str">
        <f>IF(A69=1,COUNT($B$8:B68)+1,"")</f>
        <v/>
      </c>
      <c r="C69" s="213" t="str">
        <f>IF(AND(A69=1,NOT(TRIM(AD69)="")),COUNT($C$3:C68)+1,"")</f>
        <v/>
      </c>
      <c r="D69" s="219" t="str">
        <f>IF(AND(A69=1,NOT(TRIM(X69)="")),COUNT($D$3:D68)+1,"")</f>
        <v/>
      </c>
      <c r="E69" s="160" t="s">
        <v>529</v>
      </c>
      <c r="F69" s="1013"/>
      <c r="G69" s="945"/>
      <c r="H69" s="946"/>
      <c r="I69" s="946"/>
      <c r="J69" s="946"/>
      <c r="K69" s="935"/>
      <c r="L69" s="941"/>
      <c r="M69" s="941"/>
      <c r="N69" s="936"/>
      <c r="O69" s="935"/>
      <c r="P69" s="941"/>
      <c r="Q69" s="941"/>
      <c r="R69" s="941"/>
      <c r="S69" s="216"/>
      <c r="T69" s="255"/>
      <c r="U69" s="947"/>
      <c r="V69" s="947"/>
      <c r="W69" s="947"/>
      <c r="X69" s="954"/>
      <c r="Y69" s="955"/>
      <c r="Z69" s="947"/>
      <c r="AA69" s="947"/>
      <c r="AB69" s="948"/>
      <c r="AC69" s="948"/>
      <c r="AD69" s="948"/>
      <c r="AE69" s="948"/>
      <c r="AF69" s="948"/>
      <c r="AG69" s="948"/>
      <c r="AH69" s="927"/>
      <c r="AI69" s="928"/>
      <c r="AJ69" s="935"/>
      <c r="AK69" s="941"/>
      <c r="AL69" s="941"/>
      <c r="AM69" s="941"/>
      <c r="AN69" s="949"/>
      <c r="AO69" s="139"/>
      <c r="AP69" s="139"/>
      <c r="AQ69" s="149"/>
      <c r="AR69" s="148"/>
      <c r="AS69" s="148"/>
      <c r="AT69" s="145"/>
      <c r="AU69" s="195"/>
      <c r="AV69" s="195"/>
      <c r="AW69" s="195"/>
      <c r="AX69" s="195"/>
      <c r="AY69" s="145"/>
      <c r="AZ69" s="143">
        <v>2</v>
      </c>
      <c r="BA69" s="143" t="str">
        <f t="shared" si="6"/>
        <v/>
      </c>
      <c r="BB69" s="143" t="str">
        <f t="shared" si="7"/>
        <v/>
      </c>
    </row>
    <row r="70" spans="1:58" ht="18" customHeight="1" x14ac:dyDescent="0.15">
      <c r="A70" s="146">
        <f t="shared" si="5"/>
        <v>0</v>
      </c>
      <c r="B70" s="219" t="str">
        <f>IF(A70=1,COUNT($B$8:B69)+1,"")</f>
        <v/>
      </c>
      <c r="C70" s="213" t="str">
        <f>IF(AND(A70=1,NOT(TRIM(AD70)="")),COUNT($C$3:C69)+1,"")</f>
        <v/>
      </c>
      <c r="D70" s="219" t="str">
        <f>IF(AND(A70=1,NOT(TRIM(X70)="")),COUNT($D$3:D69)+1,"")</f>
        <v/>
      </c>
      <c r="E70" s="160" t="s">
        <v>529</v>
      </c>
      <c r="F70" s="1013"/>
      <c r="G70" s="945"/>
      <c r="H70" s="946"/>
      <c r="I70" s="946"/>
      <c r="J70" s="946"/>
      <c r="K70" s="935"/>
      <c r="L70" s="941"/>
      <c r="M70" s="941"/>
      <c r="N70" s="936"/>
      <c r="O70" s="935"/>
      <c r="P70" s="941"/>
      <c r="Q70" s="941"/>
      <c r="R70" s="941"/>
      <c r="S70" s="216"/>
      <c r="T70" s="255"/>
      <c r="U70" s="947"/>
      <c r="V70" s="947"/>
      <c r="W70" s="947"/>
      <c r="X70" s="954"/>
      <c r="Y70" s="955"/>
      <c r="Z70" s="947"/>
      <c r="AA70" s="947"/>
      <c r="AB70" s="948"/>
      <c r="AC70" s="948"/>
      <c r="AD70" s="948"/>
      <c r="AE70" s="948"/>
      <c r="AF70" s="948"/>
      <c r="AG70" s="948"/>
      <c r="AH70" s="927"/>
      <c r="AI70" s="928"/>
      <c r="AJ70" s="935"/>
      <c r="AK70" s="941"/>
      <c r="AL70" s="941"/>
      <c r="AM70" s="941"/>
      <c r="AN70" s="949"/>
      <c r="AO70" s="139"/>
      <c r="AP70" s="139"/>
      <c r="AQ70" s="148"/>
      <c r="AR70" s="148"/>
      <c r="AS70" s="148"/>
      <c r="AT70" s="145"/>
      <c r="AU70" s="195"/>
      <c r="AV70" s="195"/>
      <c r="AW70" s="195"/>
      <c r="AX70" s="195"/>
      <c r="AY70" s="145"/>
      <c r="AZ70" s="143">
        <v>2</v>
      </c>
      <c r="BA70" s="143" t="str">
        <f t="shared" si="6"/>
        <v/>
      </c>
      <c r="BB70" s="143" t="str">
        <f t="shared" si="7"/>
        <v/>
      </c>
    </row>
    <row r="71" spans="1:58" ht="18" customHeight="1" x14ac:dyDescent="0.15">
      <c r="A71" s="146">
        <f t="shared" si="5"/>
        <v>0</v>
      </c>
      <c r="B71" s="219" t="str">
        <f>IF(A71=1,COUNT($B$8:B70)+1,"")</f>
        <v/>
      </c>
      <c r="C71" s="213" t="str">
        <f>IF(AND(A71=1,NOT(TRIM(AD71)="")),COUNT($C$3:C70)+1,"")</f>
        <v/>
      </c>
      <c r="D71" s="219" t="str">
        <f>IF(AND(A71=1,NOT(TRIM(X71)="")),COUNT($D$3:D70)+1,"")</f>
        <v/>
      </c>
      <c r="E71" s="160" t="s">
        <v>529</v>
      </c>
      <c r="F71" s="1013"/>
      <c r="G71" s="945"/>
      <c r="H71" s="946"/>
      <c r="I71" s="946"/>
      <c r="J71" s="946"/>
      <c r="K71" s="935"/>
      <c r="L71" s="941"/>
      <c r="M71" s="941"/>
      <c r="N71" s="936"/>
      <c r="O71" s="935"/>
      <c r="P71" s="941"/>
      <c r="Q71" s="941"/>
      <c r="R71" s="941"/>
      <c r="S71" s="216"/>
      <c r="T71" s="255"/>
      <c r="U71" s="947"/>
      <c r="V71" s="947"/>
      <c r="W71" s="947"/>
      <c r="X71" s="954"/>
      <c r="Y71" s="955"/>
      <c r="Z71" s="947"/>
      <c r="AA71" s="947"/>
      <c r="AB71" s="948"/>
      <c r="AC71" s="948"/>
      <c r="AD71" s="948"/>
      <c r="AE71" s="948"/>
      <c r="AF71" s="948"/>
      <c r="AG71" s="948"/>
      <c r="AH71" s="927"/>
      <c r="AI71" s="928"/>
      <c r="AJ71" s="935"/>
      <c r="AK71" s="941"/>
      <c r="AL71" s="941"/>
      <c r="AM71" s="941"/>
      <c r="AN71" s="949"/>
      <c r="AO71" s="139"/>
      <c r="AP71" s="147" t="s">
        <v>608</v>
      </c>
      <c r="AQ71" s="145"/>
      <c r="AR71" s="145"/>
      <c r="AS71" s="145"/>
      <c r="AT71" s="145"/>
      <c r="AU71" s="195"/>
      <c r="AV71" s="195"/>
      <c r="AW71" s="195"/>
      <c r="AX71" s="195"/>
      <c r="AY71" s="145"/>
      <c r="AZ71" s="143">
        <v>2</v>
      </c>
      <c r="BA71" s="143" t="str">
        <f t="shared" si="6"/>
        <v/>
      </c>
      <c r="BB71" s="143" t="str">
        <f t="shared" si="7"/>
        <v/>
      </c>
    </row>
    <row r="72" spans="1:58" ht="18" customHeight="1" x14ac:dyDescent="0.15">
      <c r="A72" s="146">
        <f t="shared" si="5"/>
        <v>0</v>
      </c>
      <c r="B72" s="219" t="str">
        <f>IF(A72=1,COUNT($B$8:B71)+1,"")</f>
        <v/>
      </c>
      <c r="C72" s="213" t="str">
        <f>IF(AND(A72=1,NOT(TRIM(AD72)="")),COUNT($C$3:C71)+1,"")</f>
        <v/>
      </c>
      <c r="D72" s="219" t="str">
        <f>IF(AND(A72=1,NOT(TRIM(X72)="")),COUNT($D$3:D71)+1,"")</f>
        <v/>
      </c>
      <c r="E72" s="160" t="s">
        <v>529</v>
      </c>
      <c r="F72" s="1013"/>
      <c r="G72" s="945"/>
      <c r="H72" s="946"/>
      <c r="I72" s="946"/>
      <c r="J72" s="946"/>
      <c r="K72" s="935"/>
      <c r="L72" s="941"/>
      <c r="M72" s="941"/>
      <c r="N72" s="936"/>
      <c r="O72" s="935"/>
      <c r="P72" s="941"/>
      <c r="Q72" s="941"/>
      <c r="R72" s="941"/>
      <c r="S72" s="216"/>
      <c r="T72" s="255"/>
      <c r="U72" s="947"/>
      <c r="V72" s="947"/>
      <c r="W72" s="947"/>
      <c r="X72" s="954"/>
      <c r="Y72" s="955"/>
      <c r="Z72" s="947"/>
      <c r="AA72" s="947"/>
      <c r="AB72" s="948"/>
      <c r="AC72" s="948"/>
      <c r="AD72" s="948"/>
      <c r="AE72" s="948"/>
      <c r="AF72" s="948"/>
      <c r="AG72" s="948"/>
      <c r="AH72" s="927"/>
      <c r="AI72" s="928"/>
      <c r="AJ72" s="935"/>
      <c r="AK72" s="941"/>
      <c r="AL72" s="941"/>
      <c r="AM72" s="941"/>
      <c r="AN72" s="949"/>
      <c r="AO72" s="139"/>
      <c r="AP72" s="982" t="s">
        <v>393</v>
      </c>
      <c r="AQ72" s="983"/>
      <c r="AR72" s="983"/>
      <c r="AS72" s="984"/>
      <c r="AT72" s="145"/>
      <c r="AU72" s="195"/>
      <c r="AV72" s="195"/>
      <c r="AW72" s="195"/>
      <c r="AX72" s="195"/>
      <c r="AY72" s="145"/>
      <c r="AZ72" s="143">
        <v>2</v>
      </c>
      <c r="BA72" s="143" t="str">
        <f t="shared" si="6"/>
        <v/>
      </c>
      <c r="BB72" s="143" t="str">
        <f t="shared" si="7"/>
        <v/>
      </c>
    </row>
    <row r="73" spans="1:58" ht="18" customHeight="1" x14ac:dyDescent="0.15">
      <c r="A73" s="146">
        <f t="shared" si="5"/>
        <v>0</v>
      </c>
      <c r="B73" s="219" t="str">
        <f>IF(A73=1,COUNT($B$8:B72)+1,"")</f>
        <v/>
      </c>
      <c r="C73" s="213" t="str">
        <f>IF(AND(A73=1,NOT(TRIM(AD73)="")),COUNT($C$3:C72)+1,"")</f>
        <v/>
      </c>
      <c r="D73" s="219" t="str">
        <f>IF(AND(A73=1,NOT(TRIM(X73)="")),COUNT($D$3:D72)+1,"")</f>
        <v/>
      </c>
      <c r="E73" s="160" t="s">
        <v>529</v>
      </c>
      <c r="F73" s="1013" t="s">
        <v>385</v>
      </c>
      <c r="G73" s="945"/>
      <c r="H73" s="946"/>
      <c r="I73" s="946"/>
      <c r="J73" s="946"/>
      <c r="K73" s="935"/>
      <c r="L73" s="941"/>
      <c r="M73" s="941"/>
      <c r="N73" s="936"/>
      <c r="O73" s="935"/>
      <c r="P73" s="941"/>
      <c r="Q73" s="941"/>
      <c r="R73" s="941"/>
      <c r="S73" s="216"/>
      <c r="T73" s="255"/>
      <c r="U73" s="947"/>
      <c r="V73" s="947"/>
      <c r="W73" s="947"/>
      <c r="X73" s="954"/>
      <c r="Y73" s="955"/>
      <c r="Z73" s="947"/>
      <c r="AA73" s="947"/>
      <c r="AB73" s="948"/>
      <c r="AC73" s="948"/>
      <c r="AD73" s="948"/>
      <c r="AE73" s="948"/>
      <c r="AF73" s="948"/>
      <c r="AG73" s="948"/>
      <c r="AH73" s="927"/>
      <c r="AI73" s="928"/>
      <c r="AJ73" s="935"/>
      <c r="AK73" s="941"/>
      <c r="AL73" s="941"/>
      <c r="AM73" s="941"/>
      <c r="AN73" s="949"/>
      <c r="AO73" s="139"/>
      <c r="AP73" s="982" t="s">
        <v>394</v>
      </c>
      <c r="AQ73" s="983"/>
      <c r="AR73" s="983"/>
      <c r="AS73" s="984"/>
      <c r="AT73" s="145"/>
      <c r="AU73" s="195"/>
      <c r="AV73" s="195"/>
      <c r="AW73" s="195"/>
      <c r="AX73" s="195"/>
      <c r="AY73" s="145"/>
      <c r="AZ73" s="143">
        <v>2</v>
      </c>
      <c r="BA73" s="143" t="str">
        <f t="shared" si="6"/>
        <v/>
      </c>
      <c r="BB73" s="143" t="str">
        <f t="shared" si="7"/>
        <v/>
      </c>
    </row>
    <row r="74" spans="1:58" ht="18" customHeight="1" x14ac:dyDescent="0.15">
      <c r="A74" s="146">
        <f t="shared" si="5"/>
        <v>0</v>
      </c>
      <c r="B74" s="219" t="str">
        <f>IF(A74=1,COUNT($B$8:B73)+1,"")</f>
        <v/>
      </c>
      <c r="C74" s="213" t="str">
        <f>IF(AND(A74=1,NOT(TRIM(AD74)="")),COUNT($C$3:C73)+1,"")</f>
        <v/>
      </c>
      <c r="D74" s="219" t="str">
        <f>IF(AND(A74=1,NOT(TRIM(X74)="")),COUNT($D$3:D73)+1,"")</f>
        <v/>
      </c>
      <c r="E74" s="160" t="s">
        <v>529</v>
      </c>
      <c r="F74" s="1013"/>
      <c r="G74" s="945"/>
      <c r="H74" s="946"/>
      <c r="I74" s="946"/>
      <c r="J74" s="946"/>
      <c r="K74" s="935"/>
      <c r="L74" s="941"/>
      <c r="M74" s="941"/>
      <c r="N74" s="936"/>
      <c r="O74" s="935"/>
      <c r="P74" s="941"/>
      <c r="Q74" s="941"/>
      <c r="R74" s="941"/>
      <c r="S74" s="216"/>
      <c r="T74" s="255"/>
      <c r="U74" s="947"/>
      <c r="V74" s="947"/>
      <c r="W74" s="947"/>
      <c r="X74" s="954"/>
      <c r="Y74" s="955"/>
      <c r="Z74" s="947"/>
      <c r="AA74" s="947"/>
      <c r="AB74" s="948"/>
      <c r="AC74" s="948"/>
      <c r="AD74" s="948"/>
      <c r="AE74" s="948"/>
      <c r="AF74" s="948"/>
      <c r="AG74" s="948"/>
      <c r="AH74" s="927"/>
      <c r="AI74" s="928"/>
      <c r="AJ74" s="935"/>
      <c r="AK74" s="941"/>
      <c r="AL74" s="941"/>
      <c r="AM74" s="941"/>
      <c r="AN74" s="949"/>
      <c r="AO74" s="139"/>
      <c r="AP74" s="982" t="s">
        <v>395</v>
      </c>
      <c r="AQ74" s="983"/>
      <c r="AR74" s="983"/>
      <c r="AS74" s="984"/>
      <c r="AT74" s="145"/>
      <c r="AU74" s="195"/>
      <c r="AV74" s="195"/>
      <c r="AW74" s="195"/>
      <c r="AX74" s="195"/>
      <c r="AY74" s="145"/>
      <c r="AZ74" s="143">
        <v>2</v>
      </c>
      <c r="BA74" s="143" t="str">
        <f t="shared" si="6"/>
        <v/>
      </c>
      <c r="BB74" s="143" t="str">
        <f t="shared" si="7"/>
        <v/>
      </c>
    </row>
    <row r="75" spans="1:58" ht="18" customHeight="1" x14ac:dyDescent="0.15">
      <c r="A75" s="146">
        <f t="shared" si="5"/>
        <v>0</v>
      </c>
      <c r="B75" s="219" t="str">
        <f>IF(A75=1,COUNT($B$8:B74)+1,"")</f>
        <v/>
      </c>
      <c r="C75" s="213" t="str">
        <f>IF(AND(A75=1,NOT(TRIM(AD75)="")),COUNT($C$3:C74)+1,"")</f>
        <v/>
      </c>
      <c r="D75" s="219" t="str">
        <f>IF(AND(A75=1,NOT(TRIM(X75)="")),COUNT($D$3:D74)+1,"")</f>
        <v/>
      </c>
      <c r="E75" s="160" t="s">
        <v>529</v>
      </c>
      <c r="F75" s="1013"/>
      <c r="G75" s="945"/>
      <c r="H75" s="946"/>
      <c r="I75" s="946"/>
      <c r="J75" s="946"/>
      <c r="K75" s="935"/>
      <c r="L75" s="941"/>
      <c r="M75" s="941"/>
      <c r="N75" s="936"/>
      <c r="O75" s="935"/>
      <c r="P75" s="941"/>
      <c r="Q75" s="941"/>
      <c r="R75" s="941"/>
      <c r="S75" s="216"/>
      <c r="T75" s="255"/>
      <c r="U75" s="947"/>
      <c r="V75" s="947"/>
      <c r="W75" s="947"/>
      <c r="X75" s="954"/>
      <c r="Y75" s="955"/>
      <c r="Z75" s="947"/>
      <c r="AA75" s="947"/>
      <c r="AB75" s="948"/>
      <c r="AC75" s="948"/>
      <c r="AD75" s="948"/>
      <c r="AE75" s="948"/>
      <c r="AF75" s="948"/>
      <c r="AG75" s="948"/>
      <c r="AH75" s="927"/>
      <c r="AI75" s="928"/>
      <c r="AJ75" s="935"/>
      <c r="AK75" s="941"/>
      <c r="AL75" s="941"/>
      <c r="AM75" s="941"/>
      <c r="AN75" s="949"/>
      <c r="AO75" s="139"/>
      <c r="AP75" s="982" t="s">
        <v>396</v>
      </c>
      <c r="AQ75" s="983"/>
      <c r="AR75" s="983"/>
      <c r="AS75" s="984"/>
      <c r="AT75" s="145"/>
      <c r="AU75" s="195"/>
      <c r="AV75" s="195"/>
      <c r="AW75" s="195"/>
      <c r="AX75" s="195"/>
      <c r="AY75" s="145"/>
      <c r="AZ75" s="143">
        <v>2</v>
      </c>
      <c r="BA75" s="143" t="str">
        <f t="shared" si="6"/>
        <v/>
      </c>
      <c r="BB75" s="143" t="str">
        <f t="shared" si="7"/>
        <v/>
      </c>
    </row>
    <row r="76" spans="1:58" ht="18" customHeight="1" x14ac:dyDescent="0.15">
      <c r="A76" s="146">
        <f t="shared" si="5"/>
        <v>0</v>
      </c>
      <c r="B76" s="219" t="str">
        <f>IF(A76=1,COUNT($B$8:B75)+1,"")</f>
        <v/>
      </c>
      <c r="C76" s="213" t="str">
        <f>IF(AND(A76=1,NOT(TRIM(AD76)="")),COUNT($C$3:C75)+1,"")</f>
        <v/>
      </c>
      <c r="D76" s="219" t="str">
        <f>IF(AND(A76=1,NOT(TRIM(X76)="")),COUNT($D$3:D75)+1,"")</f>
        <v/>
      </c>
      <c r="E76" s="160" t="s">
        <v>529</v>
      </c>
      <c r="F76" s="1013"/>
      <c r="G76" s="945"/>
      <c r="H76" s="946"/>
      <c r="I76" s="946"/>
      <c r="J76" s="946"/>
      <c r="K76" s="935"/>
      <c r="L76" s="941"/>
      <c r="M76" s="941"/>
      <c r="N76" s="936"/>
      <c r="O76" s="935"/>
      <c r="P76" s="941"/>
      <c r="Q76" s="941"/>
      <c r="R76" s="941"/>
      <c r="S76" s="216"/>
      <c r="T76" s="255"/>
      <c r="U76" s="947"/>
      <c r="V76" s="947"/>
      <c r="W76" s="947"/>
      <c r="X76" s="954"/>
      <c r="Y76" s="955"/>
      <c r="Z76" s="947"/>
      <c r="AA76" s="947"/>
      <c r="AB76" s="948"/>
      <c r="AC76" s="948"/>
      <c r="AD76" s="948"/>
      <c r="AE76" s="948"/>
      <c r="AF76" s="948"/>
      <c r="AG76" s="948"/>
      <c r="AH76" s="927"/>
      <c r="AI76" s="928"/>
      <c r="AJ76" s="935"/>
      <c r="AK76" s="941"/>
      <c r="AL76" s="941"/>
      <c r="AM76" s="941"/>
      <c r="AN76" s="949"/>
      <c r="AO76" s="139"/>
      <c r="AP76" s="982" t="s">
        <v>397</v>
      </c>
      <c r="AQ76" s="983"/>
      <c r="AR76" s="983"/>
      <c r="AS76" s="984"/>
      <c r="AT76" s="145"/>
      <c r="AU76" s="195"/>
      <c r="AV76" s="195"/>
      <c r="AW76" s="195"/>
      <c r="AX76" s="195"/>
      <c r="AY76" s="145"/>
      <c r="AZ76" s="143">
        <v>2</v>
      </c>
      <c r="BA76" s="143" t="str">
        <f t="shared" si="6"/>
        <v/>
      </c>
      <c r="BB76" s="143" t="str">
        <f t="shared" si="7"/>
        <v/>
      </c>
    </row>
    <row r="77" spans="1:58" ht="18" customHeight="1" x14ac:dyDescent="0.15">
      <c r="A77" s="146">
        <f t="shared" si="5"/>
        <v>0</v>
      </c>
      <c r="B77" s="219" t="str">
        <f>IF(A77=1,COUNT($B$8:B76)+1,"")</f>
        <v/>
      </c>
      <c r="C77" s="213" t="str">
        <f>IF(AND(A77=1,NOT(TRIM(AD77)="")),COUNT($C$3:C76)+1,"")</f>
        <v/>
      </c>
      <c r="D77" s="219" t="str">
        <f>IF(AND(A77=1,NOT(TRIM(X77)="")),COUNT($D$3:D76)+1,"")</f>
        <v/>
      </c>
      <c r="E77" s="160" t="s">
        <v>529</v>
      </c>
      <c r="F77" s="1013"/>
      <c r="G77" s="945"/>
      <c r="H77" s="946"/>
      <c r="I77" s="946"/>
      <c r="J77" s="946"/>
      <c r="K77" s="935"/>
      <c r="L77" s="941"/>
      <c r="M77" s="941"/>
      <c r="N77" s="936"/>
      <c r="O77" s="935"/>
      <c r="P77" s="941"/>
      <c r="Q77" s="941"/>
      <c r="R77" s="941"/>
      <c r="S77" s="216"/>
      <c r="T77" s="255"/>
      <c r="U77" s="947"/>
      <c r="V77" s="947"/>
      <c r="W77" s="947"/>
      <c r="X77" s="954"/>
      <c r="Y77" s="955"/>
      <c r="Z77" s="947"/>
      <c r="AA77" s="947"/>
      <c r="AB77" s="948"/>
      <c r="AC77" s="948"/>
      <c r="AD77" s="948"/>
      <c r="AE77" s="948"/>
      <c r="AF77" s="948"/>
      <c r="AG77" s="948"/>
      <c r="AH77" s="927"/>
      <c r="AI77" s="928"/>
      <c r="AJ77" s="935"/>
      <c r="AK77" s="941"/>
      <c r="AL77" s="941"/>
      <c r="AM77" s="941"/>
      <c r="AN77" s="949"/>
      <c r="AO77" s="139"/>
      <c r="AP77" s="982" t="s">
        <v>398</v>
      </c>
      <c r="AQ77" s="983"/>
      <c r="AR77" s="983"/>
      <c r="AS77" s="984"/>
      <c r="AT77" s="145"/>
      <c r="AU77" s="195"/>
      <c r="AV77" s="195"/>
      <c r="AW77" s="195"/>
      <c r="AX77" s="195"/>
      <c r="AY77" s="145"/>
      <c r="AZ77" s="143">
        <v>2</v>
      </c>
      <c r="BA77" s="143" t="str">
        <f t="shared" si="6"/>
        <v/>
      </c>
      <c r="BB77" s="143" t="str">
        <f t="shared" si="7"/>
        <v/>
      </c>
    </row>
    <row r="78" spans="1:58" ht="18" customHeight="1" x14ac:dyDescent="0.15">
      <c r="A78" s="146">
        <f t="shared" si="5"/>
        <v>0</v>
      </c>
      <c r="B78" s="219" t="str">
        <f>IF(A78=1,COUNT($B$8:B77)+1,"")</f>
        <v/>
      </c>
      <c r="C78" s="213" t="str">
        <f>IF(AND(A78=1,NOT(TRIM(AD78)="")),COUNT($C$3:C77)+1,"")</f>
        <v/>
      </c>
      <c r="D78" s="219" t="str">
        <f>IF(AND(A78=1,NOT(TRIM(X78)="")),COUNT($D$3:D77)+1,"")</f>
        <v/>
      </c>
      <c r="E78" s="160" t="s">
        <v>529</v>
      </c>
      <c r="F78" s="1013"/>
      <c r="G78" s="945"/>
      <c r="H78" s="946"/>
      <c r="I78" s="946"/>
      <c r="J78" s="946"/>
      <c r="K78" s="935"/>
      <c r="L78" s="941"/>
      <c r="M78" s="941"/>
      <c r="N78" s="936"/>
      <c r="O78" s="935"/>
      <c r="P78" s="941"/>
      <c r="Q78" s="941"/>
      <c r="R78" s="941"/>
      <c r="S78" s="216"/>
      <c r="T78" s="255"/>
      <c r="U78" s="947"/>
      <c r="V78" s="947"/>
      <c r="W78" s="947"/>
      <c r="X78" s="954"/>
      <c r="Y78" s="955"/>
      <c r="Z78" s="947"/>
      <c r="AA78" s="947"/>
      <c r="AB78" s="948"/>
      <c r="AC78" s="948"/>
      <c r="AD78" s="948"/>
      <c r="AE78" s="948"/>
      <c r="AF78" s="948"/>
      <c r="AG78" s="948"/>
      <c r="AH78" s="927"/>
      <c r="AI78" s="928"/>
      <c r="AJ78" s="935"/>
      <c r="AK78" s="941"/>
      <c r="AL78" s="941"/>
      <c r="AM78" s="941"/>
      <c r="AN78" s="949"/>
      <c r="AO78" s="139"/>
      <c r="AP78" s="982" t="s">
        <v>399</v>
      </c>
      <c r="AQ78" s="983"/>
      <c r="AR78" s="983"/>
      <c r="AS78" s="984"/>
      <c r="AT78" s="139"/>
      <c r="AU78" s="195"/>
      <c r="AV78" s="195"/>
      <c r="AW78" s="195"/>
      <c r="AX78" s="195"/>
      <c r="AY78" s="139"/>
      <c r="AZ78" s="143">
        <v>2</v>
      </c>
      <c r="BA78" s="143" t="str">
        <f t="shared" si="6"/>
        <v/>
      </c>
      <c r="BB78" s="143" t="str">
        <f t="shared" si="7"/>
        <v/>
      </c>
    </row>
    <row r="79" spans="1:58" ht="18" customHeight="1" x14ac:dyDescent="0.15">
      <c r="A79" s="146">
        <f t="shared" si="5"/>
        <v>0</v>
      </c>
      <c r="B79" s="219" t="str">
        <f>IF(A79=1,COUNT($B$8:B78)+1,"")</f>
        <v/>
      </c>
      <c r="C79" s="213" t="str">
        <f>IF(AND(A79=1,NOT(TRIM(AD79)="")),COUNT($C$3:C78)+1,"")</f>
        <v/>
      </c>
      <c r="D79" s="219" t="str">
        <f>IF(AND(A79=1,NOT(TRIM(X79)="")),COUNT($D$3:D78)+1,"")</f>
        <v/>
      </c>
      <c r="E79" s="160" t="s">
        <v>529</v>
      </c>
      <c r="F79" s="1013"/>
      <c r="G79" s="945"/>
      <c r="H79" s="946"/>
      <c r="I79" s="946"/>
      <c r="J79" s="946"/>
      <c r="K79" s="935"/>
      <c r="L79" s="941"/>
      <c r="M79" s="941"/>
      <c r="N79" s="936"/>
      <c r="O79" s="935"/>
      <c r="P79" s="941"/>
      <c r="Q79" s="941"/>
      <c r="R79" s="941"/>
      <c r="S79" s="216"/>
      <c r="T79" s="255"/>
      <c r="U79" s="947"/>
      <c r="V79" s="947"/>
      <c r="W79" s="947"/>
      <c r="X79" s="954"/>
      <c r="Y79" s="955"/>
      <c r="Z79" s="947"/>
      <c r="AA79" s="947"/>
      <c r="AB79" s="948"/>
      <c r="AC79" s="948"/>
      <c r="AD79" s="948"/>
      <c r="AE79" s="948"/>
      <c r="AF79" s="948"/>
      <c r="AG79" s="948"/>
      <c r="AH79" s="927"/>
      <c r="AI79" s="928"/>
      <c r="AJ79" s="935"/>
      <c r="AK79" s="941"/>
      <c r="AL79" s="941"/>
      <c r="AM79" s="941"/>
      <c r="AN79" s="949"/>
      <c r="AO79" s="139"/>
      <c r="AP79" s="982" t="s">
        <v>400</v>
      </c>
      <c r="AQ79" s="983"/>
      <c r="AR79" s="983"/>
      <c r="AS79" s="984"/>
      <c r="AT79" s="139"/>
      <c r="AU79" s="195"/>
      <c r="AV79" s="195"/>
      <c r="AW79" s="195"/>
      <c r="AX79" s="195"/>
      <c r="AY79" s="139"/>
      <c r="AZ79" s="143">
        <v>2</v>
      </c>
      <c r="BA79" s="143" t="str">
        <f t="shared" si="6"/>
        <v/>
      </c>
      <c r="BB79" s="143" t="str">
        <f t="shared" si="7"/>
        <v/>
      </c>
    </row>
    <row r="80" spans="1:58" ht="18" customHeight="1" x14ac:dyDescent="0.15">
      <c r="A80" s="146">
        <f t="shared" si="5"/>
        <v>0</v>
      </c>
      <c r="B80" s="219" t="str">
        <f>IF(A80=1,COUNT($B$8:B79)+1,"")</f>
        <v/>
      </c>
      <c r="C80" s="213" t="str">
        <f>IF(AND(A80=1,NOT(TRIM(AD80)="")),COUNT($C$3:C79)+1,"")</f>
        <v/>
      </c>
      <c r="D80" s="219" t="str">
        <f>IF(AND(A80=1,NOT(TRIM(X80)="")),COUNT($D$3:D79)+1,"")</f>
        <v/>
      </c>
      <c r="E80" s="160" t="s">
        <v>529</v>
      </c>
      <c r="F80" s="1013"/>
      <c r="G80" s="945"/>
      <c r="H80" s="946"/>
      <c r="I80" s="946"/>
      <c r="J80" s="946"/>
      <c r="K80" s="935"/>
      <c r="L80" s="941"/>
      <c r="M80" s="941"/>
      <c r="N80" s="936"/>
      <c r="O80" s="935"/>
      <c r="P80" s="941"/>
      <c r="Q80" s="941"/>
      <c r="R80" s="941"/>
      <c r="S80" s="216"/>
      <c r="T80" s="255"/>
      <c r="U80" s="947"/>
      <c r="V80" s="947"/>
      <c r="W80" s="947"/>
      <c r="X80" s="954"/>
      <c r="Y80" s="955"/>
      <c r="Z80" s="947"/>
      <c r="AA80" s="947"/>
      <c r="AB80" s="948"/>
      <c r="AC80" s="948"/>
      <c r="AD80" s="948"/>
      <c r="AE80" s="948"/>
      <c r="AF80" s="948"/>
      <c r="AG80" s="948"/>
      <c r="AH80" s="927"/>
      <c r="AI80" s="928"/>
      <c r="AJ80" s="935"/>
      <c r="AK80" s="941"/>
      <c r="AL80" s="941"/>
      <c r="AM80" s="941"/>
      <c r="AN80" s="949"/>
      <c r="AO80" s="139"/>
      <c r="AP80" s="982" t="s">
        <v>401</v>
      </c>
      <c r="AQ80" s="983"/>
      <c r="AR80" s="983"/>
      <c r="AS80" s="984"/>
      <c r="AT80" s="148"/>
      <c r="AU80" s="195"/>
      <c r="AV80" s="195"/>
      <c r="AW80" s="195"/>
      <c r="AX80" s="195"/>
      <c r="AY80" s="148"/>
      <c r="AZ80" s="143">
        <v>2</v>
      </c>
      <c r="BA80" s="143" t="str">
        <f t="shared" si="6"/>
        <v/>
      </c>
      <c r="BB80" s="143" t="str">
        <f t="shared" si="7"/>
        <v/>
      </c>
    </row>
    <row r="81" spans="1:54" ht="18" customHeight="1" x14ac:dyDescent="0.15">
      <c r="A81" s="146">
        <f t="shared" si="5"/>
        <v>0</v>
      </c>
      <c r="B81" s="219" t="str">
        <f>IF(A81=1,COUNT($B$8:B80)+1,"")</f>
        <v/>
      </c>
      <c r="C81" s="213" t="str">
        <f>IF(AND(A81=1,NOT(TRIM(AD81)="")),COUNT($C$3:C80)+1,"")</f>
        <v/>
      </c>
      <c r="D81" s="219" t="str">
        <f>IF(AND(A81=1,NOT(TRIM(X81)="")),COUNT($D$3:D80)+1,"")</f>
        <v/>
      </c>
      <c r="E81" s="160" t="s">
        <v>529</v>
      </c>
      <c r="F81" s="1013"/>
      <c r="G81" s="945"/>
      <c r="H81" s="946"/>
      <c r="I81" s="946"/>
      <c r="J81" s="946"/>
      <c r="K81" s="935"/>
      <c r="L81" s="941"/>
      <c r="M81" s="941"/>
      <c r="N81" s="936"/>
      <c r="O81" s="935"/>
      <c r="P81" s="941"/>
      <c r="Q81" s="941"/>
      <c r="R81" s="941"/>
      <c r="S81" s="216"/>
      <c r="T81" s="255"/>
      <c r="U81" s="947"/>
      <c r="V81" s="947"/>
      <c r="W81" s="947"/>
      <c r="X81" s="954"/>
      <c r="Y81" s="955"/>
      <c r="Z81" s="947"/>
      <c r="AA81" s="947"/>
      <c r="AB81" s="948"/>
      <c r="AC81" s="948"/>
      <c r="AD81" s="948"/>
      <c r="AE81" s="948"/>
      <c r="AF81" s="948"/>
      <c r="AG81" s="948"/>
      <c r="AH81" s="927"/>
      <c r="AI81" s="928"/>
      <c r="AJ81" s="935"/>
      <c r="AK81" s="941"/>
      <c r="AL81" s="941"/>
      <c r="AM81" s="941"/>
      <c r="AN81" s="949"/>
      <c r="AO81" s="139"/>
      <c r="AP81" s="982" t="s">
        <v>402</v>
      </c>
      <c r="AQ81" s="983"/>
      <c r="AR81" s="983"/>
      <c r="AS81" s="984"/>
      <c r="AT81" s="148"/>
      <c r="AU81" s="195"/>
      <c r="AV81" s="195"/>
      <c r="AW81" s="195"/>
      <c r="AX81" s="195"/>
      <c r="AY81" s="148"/>
      <c r="AZ81" s="143">
        <v>2</v>
      </c>
      <c r="BA81" s="143" t="str">
        <f t="shared" si="6"/>
        <v/>
      </c>
      <c r="BB81" s="143" t="str">
        <f t="shared" si="7"/>
        <v/>
      </c>
    </row>
    <row r="82" spans="1:54" ht="18" customHeight="1" x14ac:dyDescent="0.15">
      <c r="A82" s="146">
        <f t="shared" si="5"/>
        <v>0</v>
      </c>
      <c r="B82" s="219" t="str">
        <f>IF(A82=1,COUNT($B$8:B81)+1,"")</f>
        <v/>
      </c>
      <c r="C82" s="213" t="str">
        <f>IF(AND(A82=1,NOT(TRIM(AD82)="")),COUNT($C$3:C81)+1,"")</f>
        <v/>
      </c>
      <c r="D82" s="219" t="str">
        <f>IF(AND(A82=1,NOT(TRIM(X82)="")),COUNT($D$3:D81)+1,"")</f>
        <v/>
      </c>
      <c r="E82" s="160" t="s">
        <v>529</v>
      </c>
      <c r="F82" s="1013"/>
      <c r="G82" s="945"/>
      <c r="H82" s="946"/>
      <c r="I82" s="946"/>
      <c r="J82" s="946"/>
      <c r="K82" s="935"/>
      <c r="L82" s="941"/>
      <c r="M82" s="941"/>
      <c r="N82" s="936"/>
      <c r="O82" s="935"/>
      <c r="P82" s="941"/>
      <c r="Q82" s="941"/>
      <c r="R82" s="941"/>
      <c r="S82" s="216"/>
      <c r="T82" s="255"/>
      <c r="U82" s="947"/>
      <c r="V82" s="947"/>
      <c r="W82" s="947"/>
      <c r="X82" s="954"/>
      <c r="Y82" s="955"/>
      <c r="Z82" s="947"/>
      <c r="AA82" s="947"/>
      <c r="AB82" s="948"/>
      <c r="AC82" s="948"/>
      <c r="AD82" s="948"/>
      <c r="AE82" s="948"/>
      <c r="AF82" s="948"/>
      <c r="AG82" s="948"/>
      <c r="AH82" s="927"/>
      <c r="AI82" s="928"/>
      <c r="AJ82" s="935"/>
      <c r="AK82" s="941"/>
      <c r="AL82" s="941"/>
      <c r="AM82" s="941"/>
      <c r="AN82" s="949"/>
      <c r="AO82" s="139"/>
      <c r="AP82" s="982" t="s">
        <v>403</v>
      </c>
      <c r="AQ82" s="983"/>
      <c r="AR82" s="983"/>
      <c r="AS82" s="984"/>
      <c r="AT82" s="145"/>
      <c r="AU82" s="145"/>
      <c r="AV82" s="145"/>
      <c r="AW82" s="145"/>
      <c r="AX82" s="145"/>
      <c r="AY82" s="145"/>
      <c r="AZ82" s="143">
        <v>2</v>
      </c>
      <c r="BA82" s="143" t="str">
        <f t="shared" si="6"/>
        <v/>
      </c>
      <c r="BB82" s="143" t="str">
        <f t="shared" si="7"/>
        <v/>
      </c>
    </row>
    <row r="83" spans="1:54" ht="18" customHeight="1" x14ac:dyDescent="0.15">
      <c r="A83" s="146">
        <f t="shared" si="5"/>
        <v>0</v>
      </c>
      <c r="B83" s="219" t="str">
        <f>IF(A83=1,COUNT($B$8:B82)+1,"")</f>
        <v/>
      </c>
      <c r="C83" s="213" t="str">
        <f>IF(AND(A83=1,NOT(TRIM(AD83)="")),COUNT($C$3:C82)+1,"")</f>
        <v/>
      </c>
      <c r="D83" s="219" t="str">
        <f>IF(AND(A83=1,NOT(TRIM(X83)="")),COUNT($D$3:D82)+1,"")</f>
        <v/>
      </c>
      <c r="E83" s="160" t="s">
        <v>529</v>
      </c>
      <c r="F83" s="1013" t="s">
        <v>385</v>
      </c>
      <c r="G83" s="945"/>
      <c r="H83" s="946"/>
      <c r="I83" s="946"/>
      <c r="J83" s="946"/>
      <c r="K83" s="935"/>
      <c r="L83" s="941"/>
      <c r="M83" s="941"/>
      <c r="N83" s="936"/>
      <c r="O83" s="935"/>
      <c r="P83" s="941"/>
      <c r="Q83" s="941"/>
      <c r="R83" s="941"/>
      <c r="S83" s="216"/>
      <c r="T83" s="255"/>
      <c r="U83" s="947"/>
      <c r="V83" s="947"/>
      <c r="W83" s="947"/>
      <c r="X83" s="954"/>
      <c r="Y83" s="955"/>
      <c r="Z83" s="947"/>
      <c r="AA83" s="947"/>
      <c r="AB83" s="948"/>
      <c r="AC83" s="948"/>
      <c r="AD83" s="948"/>
      <c r="AE83" s="948"/>
      <c r="AF83" s="948"/>
      <c r="AG83" s="948"/>
      <c r="AH83" s="927"/>
      <c r="AI83" s="928"/>
      <c r="AJ83" s="935"/>
      <c r="AK83" s="941"/>
      <c r="AL83" s="941"/>
      <c r="AM83" s="941"/>
      <c r="AN83" s="949"/>
      <c r="AO83" s="139"/>
      <c r="AP83" s="982" t="s">
        <v>404</v>
      </c>
      <c r="AQ83" s="983"/>
      <c r="AR83" s="983"/>
      <c r="AS83" s="984"/>
      <c r="AT83" s="148"/>
      <c r="AU83" s="148"/>
      <c r="AV83" s="148"/>
      <c r="AW83" s="148"/>
      <c r="AX83" s="148"/>
      <c r="AY83" s="148"/>
      <c r="AZ83" s="143">
        <v>2</v>
      </c>
      <c r="BA83" s="143" t="str">
        <f t="shared" si="6"/>
        <v/>
      </c>
      <c r="BB83" s="143" t="str">
        <f t="shared" si="7"/>
        <v/>
      </c>
    </row>
    <row r="84" spans="1:54" ht="18" customHeight="1" x14ac:dyDescent="0.15">
      <c r="A84" s="146">
        <f t="shared" si="5"/>
        <v>0</v>
      </c>
      <c r="B84" s="219" t="str">
        <f>IF(A84=1,COUNT($B$8:B83)+1,"")</f>
        <v/>
      </c>
      <c r="C84" s="213" t="str">
        <f>IF(AND(A84=1,NOT(TRIM(AD84)="")),COUNT($C$3:C83)+1,"")</f>
        <v/>
      </c>
      <c r="D84" s="219" t="str">
        <f>IF(AND(A84=1,NOT(TRIM(X84)="")),COUNT($D$3:D83)+1,"")</f>
        <v/>
      </c>
      <c r="E84" s="160" t="s">
        <v>529</v>
      </c>
      <c r="F84" s="1013"/>
      <c r="G84" s="945"/>
      <c r="H84" s="946"/>
      <c r="I84" s="946"/>
      <c r="J84" s="946"/>
      <c r="K84" s="935"/>
      <c r="L84" s="941"/>
      <c r="M84" s="941"/>
      <c r="N84" s="936"/>
      <c r="O84" s="935"/>
      <c r="P84" s="941"/>
      <c r="Q84" s="941"/>
      <c r="R84" s="941"/>
      <c r="S84" s="216"/>
      <c r="T84" s="255"/>
      <c r="U84" s="947"/>
      <c r="V84" s="947"/>
      <c r="W84" s="947"/>
      <c r="X84" s="954"/>
      <c r="Y84" s="955"/>
      <c r="Z84" s="947"/>
      <c r="AA84" s="947"/>
      <c r="AB84" s="948"/>
      <c r="AC84" s="948"/>
      <c r="AD84" s="948"/>
      <c r="AE84" s="948"/>
      <c r="AF84" s="948"/>
      <c r="AG84" s="948"/>
      <c r="AH84" s="927"/>
      <c r="AI84" s="928"/>
      <c r="AJ84" s="935"/>
      <c r="AK84" s="941"/>
      <c r="AL84" s="941"/>
      <c r="AM84" s="941"/>
      <c r="AN84" s="949"/>
      <c r="AO84" s="139"/>
      <c r="AP84" s="982" t="s">
        <v>405</v>
      </c>
      <c r="AQ84" s="983"/>
      <c r="AR84" s="983"/>
      <c r="AS84" s="984"/>
      <c r="AT84" s="148"/>
      <c r="AU84" s="148"/>
      <c r="AV84" s="148"/>
      <c r="AW84" s="148"/>
      <c r="AX84" s="148"/>
      <c r="AY84" s="148"/>
      <c r="AZ84" s="143">
        <v>2</v>
      </c>
      <c r="BA84" s="143" t="str">
        <f t="shared" si="6"/>
        <v/>
      </c>
      <c r="BB84" s="143" t="str">
        <f t="shared" si="7"/>
        <v/>
      </c>
    </row>
    <row r="85" spans="1:54" ht="18" customHeight="1" x14ac:dyDescent="0.15">
      <c r="A85" s="146">
        <f t="shared" si="5"/>
        <v>0</v>
      </c>
      <c r="B85" s="219" t="str">
        <f>IF(A85=1,COUNT($B$8:B84)+1,"")</f>
        <v/>
      </c>
      <c r="C85" s="213" t="str">
        <f>IF(AND(A85=1,NOT(TRIM(AD85)="")),COUNT($C$3:C84)+1,"")</f>
        <v/>
      </c>
      <c r="D85" s="219" t="str">
        <f>IF(AND(A85=1,NOT(TRIM(X85)="")),COUNT($D$3:D84)+1,"")</f>
        <v/>
      </c>
      <c r="E85" s="160" t="s">
        <v>529</v>
      </c>
      <c r="F85" s="1013"/>
      <c r="G85" s="945"/>
      <c r="H85" s="946"/>
      <c r="I85" s="946"/>
      <c r="J85" s="946"/>
      <c r="K85" s="935"/>
      <c r="L85" s="941"/>
      <c r="M85" s="941"/>
      <c r="N85" s="936"/>
      <c r="O85" s="935"/>
      <c r="P85" s="941"/>
      <c r="Q85" s="941"/>
      <c r="R85" s="941"/>
      <c r="S85" s="216"/>
      <c r="T85" s="255"/>
      <c r="U85" s="947"/>
      <c r="V85" s="947"/>
      <c r="W85" s="947"/>
      <c r="X85" s="954"/>
      <c r="Y85" s="955"/>
      <c r="Z85" s="947"/>
      <c r="AA85" s="947"/>
      <c r="AB85" s="948"/>
      <c r="AC85" s="948"/>
      <c r="AD85" s="948"/>
      <c r="AE85" s="948"/>
      <c r="AF85" s="948"/>
      <c r="AG85" s="948"/>
      <c r="AH85" s="927"/>
      <c r="AI85" s="928"/>
      <c r="AJ85" s="935"/>
      <c r="AK85" s="941"/>
      <c r="AL85" s="941"/>
      <c r="AM85" s="941"/>
      <c r="AN85" s="949"/>
      <c r="AO85" s="139"/>
      <c r="AP85" s="982" t="s">
        <v>406</v>
      </c>
      <c r="AQ85" s="983"/>
      <c r="AR85" s="983"/>
      <c r="AS85" s="984"/>
      <c r="AT85" s="139"/>
      <c r="AU85" s="139"/>
      <c r="AV85" s="139"/>
      <c r="AW85" s="139"/>
      <c r="AX85" s="139"/>
      <c r="AY85" s="139"/>
      <c r="AZ85" s="143">
        <v>2</v>
      </c>
      <c r="BA85" s="143" t="str">
        <f t="shared" si="6"/>
        <v/>
      </c>
      <c r="BB85" s="143" t="str">
        <f t="shared" si="7"/>
        <v/>
      </c>
    </row>
    <row r="86" spans="1:54" ht="18" customHeight="1" x14ac:dyDescent="0.15">
      <c r="A86" s="146">
        <f t="shared" si="5"/>
        <v>0</v>
      </c>
      <c r="B86" s="219" t="str">
        <f>IF(A86=1,COUNT($B$8:B85)+1,"")</f>
        <v/>
      </c>
      <c r="C86" s="213" t="str">
        <f>IF(AND(A86=1,NOT(TRIM(AD86)="")),COUNT($C$3:C85)+1,"")</f>
        <v/>
      </c>
      <c r="D86" s="219" t="str">
        <f>IF(AND(A86=1,NOT(TRIM(X86)="")),COUNT($D$3:D85)+1,"")</f>
        <v/>
      </c>
      <c r="E86" s="160" t="s">
        <v>529</v>
      </c>
      <c r="F86" s="1013"/>
      <c r="G86" s="945"/>
      <c r="H86" s="946"/>
      <c r="I86" s="946"/>
      <c r="J86" s="946"/>
      <c r="K86" s="935"/>
      <c r="L86" s="941"/>
      <c r="M86" s="941"/>
      <c r="N86" s="936"/>
      <c r="O86" s="935"/>
      <c r="P86" s="941"/>
      <c r="Q86" s="941"/>
      <c r="R86" s="941"/>
      <c r="S86" s="216"/>
      <c r="T86" s="255"/>
      <c r="U86" s="947"/>
      <c r="V86" s="947"/>
      <c r="W86" s="947"/>
      <c r="X86" s="954"/>
      <c r="Y86" s="955"/>
      <c r="Z86" s="947"/>
      <c r="AA86" s="947"/>
      <c r="AB86" s="948"/>
      <c r="AC86" s="948"/>
      <c r="AD86" s="948"/>
      <c r="AE86" s="948"/>
      <c r="AF86" s="948"/>
      <c r="AG86" s="948"/>
      <c r="AH86" s="927"/>
      <c r="AI86" s="928"/>
      <c r="AJ86" s="935"/>
      <c r="AK86" s="941"/>
      <c r="AL86" s="941"/>
      <c r="AM86" s="941"/>
      <c r="AN86" s="949"/>
      <c r="AO86" s="139"/>
      <c r="AP86" s="982" t="s">
        <v>391</v>
      </c>
      <c r="AQ86" s="983"/>
      <c r="AR86" s="983"/>
      <c r="AS86" s="984"/>
      <c r="AT86" s="148"/>
      <c r="AU86" s="148"/>
      <c r="AV86" s="148"/>
      <c r="AW86" s="148"/>
      <c r="AX86" s="148"/>
      <c r="AY86" s="148"/>
      <c r="AZ86" s="143">
        <v>2</v>
      </c>
      <c r="BA86" s="143" t="str">
        <f t="shared" si="6"/>
        <v/>
      </c>
      <c r="BB86" s="143" t="str">
        <f t="shared" si="7"/>
        <v/>
      </c>
    </row>
    <row r="87" spans="1:54" ht="18" customHeight="1" x14ac:dyDescent="0.15">
      <c r="A87" s="146">
        <f t="shared" si="5"/>
        <v>0</v>
      </c>
      <c r="B87" s="219" t="str">
        <f>IF(A87=1,COUNT($B$8:B86)+1,"")</f>
        <v/>
      </c>
      <c r="C87" s="213" t="str">
        <f>IF(AND(A87=1,NOT(TRIM(AD87)="")),COUNT($C$3:C86)+1,"")</f>
        <v/>
      </c>
      <c r="D87" s="219" t="str">
        <f>IF(AND(A87=1,NOT(TRIM(X87)="")),COUNT($D$3:D86)+1,"")</f>
        <v/>
      </c>
      <c r="E87" s="160" t="s">
        <v>529</v>
      </c>
      <c r="F87" s="1013"/>
      <c r="G87" s="945"/>
      <c r="H87" s="946"/>
      <c r="I87" s="946"/>
      <c r="J87" s="946"/>
      <c r="K87" s="935"/>
      <c r="L87" s="941"/>
      <c r="M87" s="941"/>
      <c r="N87" s="936"/>
      <c r="O87" s="935"/>
      <c r="P87" s="941"/>
      <c r="Q87" s="941"/>
      <c r="R87" s="941"/>
      <c r="S87" s="216"/>
      <c r="T87" s="255"/>
      <c r="U87" s="947"/>
      <c r="V87" s="947"/>
      <c r="W87" s="947"/>
      <c r="X87" s="954"/>
      <c r="Y87" s="955"/>
      <c r="Z87" s="947"/>
      <c r="AA87" s="947"/>
      <c r="AB87" s="948"/>
      <c r="AC87" s="948"/>
      <c r="AD87" s="948"/>
      <c r="AE87" s="948"/>
      <c r="AF87" s="948"/>
      <c r="AG87" s="948"/>
      <c r="AH87" s="927"/>
      <c r="AI87" s="928"/>
      <c r="AJ87" s="935"/>
      <c r="AK87" s="941"/>
      <c r="AL87" s="941"/>
      <c r="AM87" s="941"/>
      <c r="AN87" s="949"/>
      <c r="AO87" s="139"/>
      <c r="AP87" s="139"/>
      <c r="AQ87" s="145"/>
      <c r="AR87" s="145"/>
      <c r="AS87" s="145"/>
      <c r="AT87" s="148"/>
      <c r="AU87" s="148"/>
      <c r="AV87" s="148"/>
      <c r="AW87" s="148"/>
      <c r="AX87" s="148"/>
      <c r="AY87" s="148"/>
      <c r="AZ87" s="143">
        <v>2</v>
      </c>
      <c r="BA87" s="143" t="str">
        <f t="shared" si="6"/>
        <v/>
      </c>
      <c r="BB87" s="143" t="str">
        <f t="shared" si="7"/>
        <v/>
      </c>
    </row>
    <row r="88" spans="1:54" ht="18" customHeight="1" x14ac:dyDescent="0.15">
      <c r="A88" s="146">
        <f t="shared" si="5"/>
        <v>0</v>
      </c>
      <c r="B88" s="219" t="str">
        <f>IF(A88=1,COUNT($B$8:B87)+1,"")</f>
        <v/>
      </c>
      <c r="C88" s="213" t="str">
        <f>IF(AND(A88=1,NOT(TRIM(AD88)="")),COUNT($C$3:C87)+1,"")</f>
        <v/>
      </c>
      <c r="D88" s="219" t="str">
        <f>IF(AND(A88=1,NOT(TRIM(X88)="")),COUNT($D$3:D87)+1,"")</f>
        <v/>
      </c>
      <c r="E88" s="160" t="s">
        <v>529</v>
      </c>
      <c r="F88" s="1013"/>
      <c r="G88" s="945"/>
      <c r="H88" s="946"/>
      <c r="I88" s="946"/>
      <c r="J88" s="946"/>
      <c r="K88" s="935"/>
      <c r="L88" s="941"/>
      <c r="M88" s="941"/>
      <c r="N88" s="936"/>
      <c r="O88" s="935"/>
      <c r="P88" s="941"/>
      <c r="Q88" s="941"/>
      <c r="R88" s="941"/>
      <c r="S88" s="216"/>
      <c r="T88" s="255"/>
      <c r="U88" s="947"/>
      <c r="V88" s="947"/>
      <c r="W88" s="947"/>
      <c r="X88" s="954"/>
      <c r="Y88" s="955"/>
      <c r="Z88" s="947"/>
      <c r="AA88" s="947"/>
      <c r="AB88" s="948"/>
      <c r="AC88" s="948"/>
      <c r="AD88" s="948"/>
      <c r="AE88" s="948"/>
      <c r="AF88" s="948"/>
      <c r="AG88" s="948"/>
      <c r="AH88" s="927"/>
      <c r="AI88" s="928"/>
      <c r="AJ88" s="935"/>
      <c r="AK88" s="941"/>
      <c r="AL88" s="941"/>
      <c r="AM88" s="941"/>
      <c r="AN88" s="949"/>
      <c r="AO88" s="139"/>
      <c r="AP88" s="139"/>
      <c r="AQ88" s="145"/>
      <c r="AR88" s="145"/>
      <c r="AS88" s="145"/>
      <c r="AT88" s="145"/>
      <c r="AU88" s="145"/>
      <c r="AV88" s="145"/>
      <c r="AW88" s="145"/>
      <c r="AX88" s="145"/>
      <c r="AY88" s="145"/>
      <c r="AZ88" s="143">
        <v>2</v>
      </c>
      <c r="BA88" s="143" t="str">
        <f t="shared" si="6"/>
        <v/>
      </c>
      <c r="BB88" s="143" t="str">
        <f t="shared" si="7"/>
        <v/>
      </c>
    </row>
    <row r="89" spans="1:54" ht="18" customHeight="1" x14ac:dyDescent="0.15">
      <c r="A89" s="146">
        <f t="shared" si="5"/>
        <v>0</v>
      </c>
      <c r="B89" s="219" t="str">
        <f>IF(A89=1,COUNT($B$8:B88)+1,"")</f>
        <v/>
      </c>
      <c r="C89" s="213" t="str">
        <f>IF(AND(A89=1,NOT(TRIM(AD89)="")),COUNT($C$3:C88)+1,"")</f>
        <v/>
      </c>
      <c r="D89" s="219" t="str">
        <f>IF(AND(A89=1,NOT(TRIM(X89)="")),COUNT($D$3:D88)+1,"")</f>
        <v/>
      </c>
      <c r="E89" s="160" t="s">
        <v>529</v>
      </c>
      <c r="F89" s="1013"/>
      <c r="G89" s="945"/>
      <c r="H89" s="946"/>
      <c r="I89" s="946"/>
      <c r="J89" s="946"/>
      <c r="K89" s="935"/>
      <c r="L89" s="941"/>
      <c r="M89" s="941"/>
      <c r="N89" s="936"/>
      <c r="O89" s="935"/>
      <c r="P89" s="941"/>
      <c r="Q89" s="941"/>
      <c r="R89" s="941"/>
      <c r="S89" s="216"/>
      <c r="T89" s="255"/>
      <c r="U89" s="947"/>
      <c r="V89" s="947"/>
      <c r="W89" s="947"/>
      <c r="X89" s="954"/>
      <c r="Y89" s="955"/>
      <c r="Z89" s="947"/>
      <c r="AA89" s="947"/>
      <c r="AB89" s="948"/>
      <c r="AC89" s="948"/>
      <c r="AD89" s="948"/>
      <c r="AE89" s="948"/>
      <c r="AF89" s="948"/>
      <c r="AG89" s="948"/>
      <c r="AH89" s="927"/>
      <c r="AI89" s="928"/>
      <c r="AJ89" s="935"/>
      <c r="AK89" s="941"/>
      <c r="AL89" s="941"/>
      <c r="AM89" s="941"/>
      <c r="AN89" s="949"/>
      <c r="AO89" s="139"/>
      <c r="AP89" s="139"/>
      <c r="AQ89" s="149"/>
      <c r="AR89" s="148"/>
      <c r="AS89" s="148"/>
      <c r="AT89" s="148"/>
      <c r="AU89" s="148"/>
      <c r="AV89" s="148"/>
      <c r="AW89" s="148"/>
      <c r="AX89" s="148"/>
      <c r="AY89" s="148"/>
      <c r="AZ89" s="143">
        <v>2</v>
      </c>
      <c r="BA89" s="143" t="str">
        <f t="shared" si="6"/>
        <v/>
      </c>
      <c r="BB89" s="143" t="str">
        <f t="shared" si="7"/>
        <v/>
      </c>
    </row>
    <row r="90" spans="1:54" ht="18" customHeight="1" x14ac:dyDescent="0.15">
      <c r="A90" s="146">
        <f t="shared" si="5"/>
        <v>0</v>
      </c>
      <c r="B90" s="219" t="str">
        <f>IF(A90=1,COUNT($B$8:B89)+1,"")</f>
        <v/>
      </c>
      <c r="C90" s="213" t="str">
        <f>IF(AND(A90=1,NOT(TRIM(AD90)="")),COUNT($C$3:C89)+1,"")</f>
        <v/>
      </c>
      <c r="D90" s="219" t="str">
        <f>IF(AND(A90=1,NOT(TRIM(X90)="")),COUNT($D$3:D89)+1,"")</f>
        <v/>
      </c>
      <c r="E90" s="160" t="s">
        <v>529</v>
      </c>
      <c r="F90" s="1013"/>
      <c r="G90" s="945"/>
      <c r="H90" s="946"/>
      <c r="I90" s="946"/>
      <c r="J90" s="946"/>
      <c r="K90" s="935"/>
      <c r="L90" s="941"/>
      <c r="M90" s="941"/>
      <c r="N90" s="936"/>
      <c r="O90" s="935"/>
      <c r="P90" s="941"/>
      <c r="Q90" s="941"/>
      <c r="R90" s="941"/>
      <c r="S90" s="216"/>
      <c r="T90" s="255"/>
      <c r="U90" s="947"/>
      <c r="V90" s="947"/>
      <c r="W90" s="947"/>
      <c r="X90" s="954"/>
      <c r="Y90" s="955"/>
      <c r="Z90" s="947"/>
      <c r="AA90" s="947"/>
      <c r="AB90" s="948"/>
      <c r="AC90" s="948"/>
      <c r="AD90" s="948"/>
      <c r="AE90" s="948"/>
      <c r="AF90" s="948"/>
      <c r="AG90" s="948"/>
      <c r="AH90" s="927"/>
      <c r="AI90" s="928"/>
      <c r="AJ90" s="935"/>
      <c r="AK90" s="941"/>
      <c r="AL90" s="941"/>
      <c r="AM90" s="941"/>
      <c r="AN90" s="949"/>
      <c r="AO90" s="139"/>
      <c r="AP90" s="139"/>
      <c r="AQ90" s="148"/>
      <c r="AR90" s="148"/>
      <c r="AS90" s="148"/>
      <c r="AT90" s="148"/>
      <c r="AU90" s="148"/>
      <c r="AV90" s="148"/>
      <c r="AW90" s="148"/>
      <c r="AX90" s="148"/>
      <c r="AY90" s="148"/>
      <c r="AZ90" s="143">
        <v>2</v>
      </c>
      <c r="BA90" s="143" t="str">
        <f t="shared" si="6"/>
        <v/>
      </c>
      <c r="BB90" s="143" t="str">
        <f t="shared" si="7"/>
        <v/>
      </c>
    </row>
    <row r="91" spans="1:54" ht="18" customHeight="1" x14ac:dyDescent="0.15">
      <c r="A91" s="146">
        <f t="shared" si="5"/>
        <v>0</v>
      </c>
      <c r="B91" s="219" t="str">
        <f>IF(A91=1,COUNT($B$8:B90)+1,"")</f>
        <v/>
      </c>
      <c r="C91" s="213" t="str">
        <f>IF(AND(A91=1,NOT(TRIM(AD91)="")),COUNT($C$3:C90)+1,"")</f>
        <v/>
      </c>
      <c r="D91" s="219" t="str">
        <f>IF(AND(A91=1,NOT(TRIM(X91)="")),COUNT($D$3:D90)+1,"")</f>
        <v/>
      </c>
      <c r="E91" s="160" t="s">
        <v>529</v>
      </c>
      <c r="F91" s="1013"/>
      <c r="G91" s="945"/>
      <c r="H91" s="946"/>
      <c r="I91" s="946"/>
      <c r="J91" s="946"/>
      <c r="K91" s="935"/>
      <c r="L91" s="941"/>
      <c r="M91" s="941"/>
      <c r="N91" s="936"/>
      <c r="O91" s="935"/>
      <c r="P91" s="941"/>
      <c r="Q91" s="941"/>
      <c r="R91" s="941"/>
      <c r="S91" s="216"/>
      <c r="T91" s="255"/>
      <c r="U91" s="947"/>
      <c r="V91" s="947"/>
      <c r="W91" s="947"/>
      <c r="X91" s="954"/>
      <c r="Y91" s="955"/>
      <c r="Z91" s="947"/>
      <c r="AA91" s="947"/>
      <c r="AB91" s="948"/>
      <c r="AC91" s="948"/>
      <c r="AD91" s="948"/>
      <c r="AE91" s="948"/>
      <c r="AF91" s="948"/>
      <c r="AG91" s="948"/>
      <c r="AH91" s="927"/>
      <c r="AI91" s="928"/>
      <c r="AJ91" s="935"/>
      <c r="AK91" s="941"/>
      <c r="AL91" s="941"/>
      <c r="AM91" s="941"/>
      <c r="AN91" s="949"/>
      <c r="AO91" s="139"/>
      <c r="AP91" s="139"/>
      <c r="AQ91" s="145"/>
      <c r="AR91" s="145"/>
      <c r="AS91" s="150"/>
      <c r="AT91" s="145"/>
      <c r="AU91" s="145"/>
      <c r="AV91" s="145"/>
      <c r="AW91" s="145"/>
      <c r="AX91" s="145"/>
      <c r="AY91" s="145"/>
      <c r="AZ91" s="143">
        <v>2</v>
      </c>
      <c r="BA91" s="143" t="str">
        <f t="shared" si="6"/>
        <v/>
      </c>
      <c r="BB91" s="143" t="str">
        <f t="shared" si="7"/>
        <v/>
      </c>
    </row>
    <row r="92" spans="1:54" ht="18" customHeight="1" x14ac:dyDescent="0.15">
      <c r="A92" s="146">
        <f t="shared" si="5"/>
        <v>0</v>
      </c>
      <c r="B92" s="219" t="str">
        <f>IF(A92=1,COUNT($B$8:B91)+1,"")</f>
        <v/>
      </c>
      <c r="C92" s="213" t="str">
        <f>IF(AND(A92=1,NOT(TRIM(AD92)="")),COUNT($C$3:C91)+1,"")</f>
        <v/>
      </c>
      <c r="D92" s="219" t="str">
        <f>IF(AND(A92=1,NOT(TRIM(X92)="")),COUNT($D$3:D91)+1,"")</f>
        <v/>
      </c>
      <c r="E92" s="160" t="s">
        <v>529</v>
      </c>
      <c r="F92" s="1013"/>
      <c r="G92" s="945"/>
      <c r="H92" s="946"/>
      <c r="I92" s="946"/>
      <c r="J92" s="946"/>
      <c r="K92" s="935"/>
      <c r="L92" s="941"/>
      <c r="M92" s="941"/>
      <c r="N92" s="936"/>
      <c r="O92" s="935"/>
      <c r="P92" s="941"/>
      <c r="Q92" s="941"/>
      <c r="R92" s="941"/>
      <c r="S92" s="216"/>
      <c r="T92" s="255"/>
      <c r="U92" s="947"/>
      <c r="V92" s="947"/>
      <c r="W92" s="947"/>
      <c r="X92" s="954"/>
      <c r="Y92" s="955"/>
      <c r="Z92" s="947"/>
      <c r="AA92" s="947"/>
      <c r="AB92" s="948"/>
      <c r="AC92" s="948"/>
      <c r="AD92" s="948"/>
      <c r="AE92" s="948"/>
      <c r="AF92" s="948"/>
      <c r="AG92" s="948"/>
      <c r="AH92" s="927"/>
      <c r="AI92" s="928"/>
      <c r="AJ92" s="935"/>
      <c r="AK92" s="941"/>
      <c r="AL92" s="941"/>
      <c r="AM92" s="941"/>
      <c r="AN92" s="949"/>
      <c r="AO92" s="139"/>
      <c r="AP92" s="139"/>
      <c r="AQ92" s="149"/>
      <c r="AR92" s="148"/>
      <c r="AS92" s="148"/>
      <c r="AT92" s="148"/>
      <c r="AU92" s="148"/>
      <c r="AV92" s="148"/>
      <c r="AW92" s="148"/>
      <c r="AX92" s="148"/>
      <c r="AY92" s="148"/>
      <c r="AZ92" s="143">
        <v>2</v>
      </c>
      <c r="BA92" s="143" t="str">
        <f t="shared" si="6"/>
        <v/>
      </c>
      <c r="BB92" s="143" t="str">
        <f t="shared" si="7"/>
        <v/>
      </c>
    </row>
    <row r="93" spans="1:54" ht="18" customHeight="1" x14ac:dyDescent="0.15">
      <c r="A93" s="146">
        <f t="shared" si="5"/>
        <v>0</v>
      </c>
      <c r="B93" s="219" t="str">
        <f>IF(A93=1,COUNT($B$8:B92)+1,"")</f>
        <v/>
      </c>
      <c r="C93" s="213" t="str">
        <f>IF(AND(A93=1,NOT(TRIM(AD93)="")),COUNT($C$3:C92)+1,"")</f>
        <v/>
      </c>
      <c r="D93" s="219" t="str">
        <f>IF(AND(A93=1,NOT(TRIM(X93)="")),COUNT($D$3:D92)+1,"")</f>
        <v/>
      </c>
      <c r="E93" s="160" t="s">
        <v>529</v>
      </c>
      <c r="F93" s="1013" t="s">
        <v>385</v>
      </c>
      <c r="G93" s="945"/>
      <c r="H93" s="946"/>
      <c r="I93" s="946"/>
      <c r="J93" s="946"/>
      <c r="K93" s="935"/>
      <c r="L93" s="941"/>
      <c r="M93" s="941"/>
      <c r="N93" s="936"/>
      <c r="O93" s="935"/>
      <c r="P93" s="941"/>
      <c r="Q93" s="941"/>
      <c r="R93" s="941"/>
      <c r="S93" s="216"/>
      <c r="T93" s="255"/>
      <c r="U93" s="947"/>
      <c r="V93" s="947"/>
      <c r="W93" s="947"/>
      <c r="X93" s="954"/>
      <c r="Y93" s="955"/>
      <c r="Z93" s="947"/>
      <c r="AA93" s="947"/>
      <c r="AB93" s="948"/>
      <c r="AC93" s="948"/>
      <c r="AD93" s="948"/>
      <c r="AE93" s="948"/>
      <c r="AF93" s="948"/>
      <c r="AG93" s="948"/>
      <c r="AH93" s="927"/>
      <c r="AI93" s="928"/>
      <c r="AJ93" s="935"/>
      <c r="AK93" s="941"/>
      <c r="AL93" s="941"/>
      <c r="AM93" s="941"/>
      <c r="AN93" s="949"/>
      <c r="AO93" s="139"/>
      <c r="AP93" s="139"/>
      <c r="AQ93" s="148"/>
      <c r="AR93" s="148"/>
      <c r="AS93" s="148"/>
      <c r="AT93" s="148"/>
      <c r="AU93" s="148"/>
      <c r="AV93" s="148"/>
      <c r="AW93" s="148"/>
      <c r="AX93" s="148"/>
      <c r="AY93" s="148"/>
      <c r="AZ93" s="143">
        <v>2</v>
      </c>
      <c r="BA93" s="143" t="str">
        <f t="shared" si="6"/>
        <v/>
      </c>
      <c r="BB93" s="143" t="str">
        <f t="shared" si="7"/>
        <v/>
      </c>
    </row>
    <row r="94" spans="1:54" ht="18" customHeight="1" x14ac:dyDescent="0.15">
      <c r="A94" s="146">
        <f t="shared" si="5"/>
        <v>0</v>
      </c>
      <c r="B94" s="219" t="str">
        <f>IF(A94=1,COUNT($B$8:B93)+1,"")</f>
        <v/>
      </c>
      <c r="C94" s="213" t="str">
        <f>IF(AND(A94=1,NOT(TRIM(AD94)="")),COUNT($C$3:C93)+1,"")</f>
        <v/>
      </c>
      <c r="D94" s="219" t="str">
        <f>IF(AND(A94=1,NOT(TRIM(X94)="")),COUNT($D$3:D93)+1,"")</f>
        <v/>
      </c>
      <c r="E94" s="160" t="s">
        <v>529</v>
      </c>
      <c r="F94" s="1013"/>
      <c r="G94" s="945"/>
      <c r="H94" s="946"/>
      <c r="I94" s="946"/>
      <c r="J94" s="946"/>
      <c r="K94" s="935"/>
      <c r="L94" s="941"/>
      <c r="M94" s="941"/>
      <c r="N94" s="936"/>
      <c r="O94" s="935"/>
      <c r="P94" s="941"/>
      <c r="Q94" s="941"/>
      <c r="R94" s="941"/>
      <c r="S94" s="216"/>
      <c r="T94" s="255"/>
      <c r="U94" s="947"/>
      <c r="V94" s="947"/>
      <c r="W94" s="947"/>
      <c r="X94" s="954"/>
      <c r="Y94" s="955"/>
      <c r="Z94" s="947"/>
      <c r="AA94" s="947"/>
      <c r="AB94" s="948"/>
      <c r="AC94" s="948"/>
      <c r="AD94" s="948"/>
      <c r="AE94" s="948"/>
      <c r="AF94" s="948"/>
      <c r="AG94" s="948"/>
      <c r="AH94" s="927"/>
      <c r="AI94" s="928"/>
      <c r="AJ94" s="935"/>
      <c r="AK94" s="941"/>
      <c r="AL94" s="941"/>
      <c r="AM94" s="941"/>
      <c r="AN94" s="949"/>
      <c r="AO94" s="139"/>
      <c r="AP94" s="139"/>
      <c r="AQ94" s="145"/>
      <c r="AR94" s="145"/>
      <c r="AS94" s="145"/>
      <c r="AT94" s="145"/>
      <c r="AU94" s="145"/>
      <c r="AV94" s="145"/>
      <c r="AW94" s="145"/>
      <c r="AX94" s="145"/>
      <c r="AY94" s="145"/>
      <c r="AZ94" s="143">
        <v>2</v>
      </c>
      <c r="BA94" s="143" t="str">
        <f t="shared" si="6"/>
        <v/>
      </c>
      <c r="BB94" s="143" t="str">
        <f t="shared" si="7"/>
        <v/>
      </c>
    </row>
    <row r="95" spans="1:54" ht="18" customHeight="1" x14ac:dyDescent="0.15">
      <c r="A95" s="146">
        <f t="shared" si="5"/>
        <v>0</v>
      </c>
      <c r="B95" s="219" t="str">
        <f>IF(A95=1,COUNT($B$8:B94)+1,"")</f>
        <v/>
      </c>
      <c r="C95" s="213" t="str">
        <f>IF(AND(A95=1,NOT(TRIM(AD95)="")),COUNT($C$3:C94)+1,"")</f>
        <v/>
      </c>
      <c r="D95" s="219" t="str">
        <f>IF(AND(A95=1,NOT(TRIM(X95)="")),COUNT($D$3:D94)+1,"")</f>
        <v/>
      </c>
      <c r="E95" s="160" t="s">
        <v>529</v>
      </c>
      <c r="F95" s="1013"/>
      <c r="G95" s="945"/>
      <c r="H95" s="946"/>
      <c r="I95" s="946"/>
      <c r="J95" s="946"/>
      <c r="K95" s="935"/>
      <c r="L95" s="941"/>
      <c r="M95" s="941"/>
      <c r="N95" s="936"/>
      <c r="O95" s="935"/>
      <c r="P95" s="941"/>
      <c r="Q95" s="941"/>
      <c r="R95" s="941"/>
      <c r="S95" s="216"/>
      <c r="T95" s="255"/>
      <c r="U95" s="947"/>
      <c r="V95" s="947"/>
      <c r="W95" s="947"/>
      <c r="X95" s="954"/>
      <c r="Y95" s="955"/>
      <c r="Z95" s="947"/>
      <c r="AA95" s="947"/>
      <c r="AB95" s="948"/>
      <c r="AC95" s="948"/>
      <c r="AD95" s="948"/>
      <c r="AE95" s="948"/>
      <c r="AF95" s="948"/>
      <c r="AG95" s="948"/>
      <c r="AH95" s="927"/>
      <c r="AI95" s="928"/>
      <c r="AJ95" s="935"/>
      <c r="AK95" s="941"/>
      <c r="AL95" s="941"/>
      <c r="AM95" s="941"/>
      <c r="AN95" s="949"/>
      <c r="AO95" s="139"/>
      <c r="AP95" s="139"/>
      <c r="AQ95" s="149"/>
      <c r="AR95" s="148"/>
      <c r="AS95" s="148"/>
      <c r="AT95" s="148"/>
      <c r="AU95" s="148"/>
      <c r="AV95" s="148"/>
      <c r="AW95" s="148"/>
      <c r="AX95" s="148"/>
      <c r="AY95" s="148"/>
      <c r="AZ95" s="143">
        <v>2</v>
      </c>
      <c r="BA95" s="143" t="str">
        <f t="shared" si="6"/>
        <v/>
      </c>
      <c r="BB95" s="143" t="str">
        <f t="shared" si="7"/>
        <v/>
      </c>
    </row>
    <row r="96" spans="1:54" ht="18" customHeight="1" x14ac:dyDescent="0.15">
      <c r="A96" s="146">
        <f t="shared" si="5"/>
        <v>0</v>
      </c>
      <c r="B96" s="219" t="str">
        <f>IF(A96=1,COUNT($B$8:B95)+1,"")</f>
        <v/>
      </c>
      <c r="C96" s="213" t="str">
        <f>IF(AND(A96=1,NOT(TRIM(AD96)="")),COUNT($C$3:C95)+1,"")</f>
        <v/>
      </c>
      <c r="D96" s="219" t="str">
        <f>IF(AND(A96=1,NOT(TRIM(X96)="")),COUNT($D$3:D95)+1,"")</f>
        <v/>
      </c>
      <c r="E96" s="160" t="s">
        <v>529</v>
      </c>
      <c r="F96" s="1013"/>
      <c r="G96" s="945"/>
      <c r="H96" s="946"/>
      <c r="I96" s="946"/>
      <c r="J96" s="946"/>
      <c r="K96" s="935"/>
      <c r="L96" s="941"/>
      <c r="M96" s="941"/>
      <c r="N96" s="936"/>
      <c r="O96" s="935"/>
      <c r="P96" s="941"/>
      <c r="Q96" s="941"/>
      <c r="R96" s="941"/>
      <c r="S96" s="216"/>
      <c r="T96" s="255"/>
      <c r="U96" s="947"/>
      <c r="V96" s="947"/>
      <c r="W96" s="947"/>
      <c r="X96" s="954"/>
      <c r="Y96" s="955"/>
      <c r="Z96" s="947"/>
      <c r="AA96" s="947"/>
      <c r="AB96" s="948"/>
      <c r="AC96" s="948"/>
      <c r="AD96" s="948"/>
      <c r="AE96" s="948"/>
      <c r="AF96" s="948"/>
      <c r="AG96" s="948"/>
      <c r="AH96" s="927"/>
      <c r="AI96" s="928"/>
      <c r="AJ96" s="935"/>
      <c r="AK96" s="941"/>
      <c r="AL96" s="941"/>
      <c r="AM96" s="941"/>
      <c r="AN96" s="949"/>
      <c r="AO96" s="139"/>
      <c r="AP96" s="139"/>
      <c r="AQ96" s="148"/>
      <c r="AR96" s="148"/>
      <c r="AS96" s="148"/>
      <c r="AT96" s="148"/>
      <c r="AU96" s="148"/>
      <c r="AV96" s="148"/>
      <c r="AW96" s="148"/>
      <c r="AX96" s="148"/>
      <c r="AY96" s="148"/>
      <c r="AZ96" s="143">
        <v>2</v>
      </c>
      <c r="BA96" s="143" t="str">
        <f t="shared" si="6"/>
        <v/>
      </c>
      <c r="BB96" s="143" t="str">
        <f t="shared" si="7"/>
        <v/>
      </c>
    </row>
    <row r="97" spans="1:58" ht="18" customHeight="1" x14ac:dyDescent="0.15">
      <c r="A97" s="146">
        <f t="shared" si="5"/>
        <v>0</v>
      </c>
      <c r="B97" s="219" t="str">
        <f>IF(A97=1,COUNT($B$8:B96)+1,"")</f>
        <v/>
      </c>
      <c r="C97" s="213" t="str">
        <f>IF(AND(A97=1,NOT(TRIM(AD97)="")),COUNT($C$3:C96)+1,"")</f>
        <v/>
      </c>
      <c r="D97" s="219" t="str">
        <f>IF(AND(A97=1,NOT(TRIM(X97)="")),COUNT($D$3:D96)+1,"")</f>
        <v/>
      </c>
      <c r="E97" s="160" t="s">
        <v>529</v>
      </c>
      <c r="F97" s="1013"/>
      <c r="G97" s="945"/>
      <c r="H97" s="946"/>
      <c r="I97" s="946"/>
      <c r="J97" s="946"/>
      <c r="K97" s="935"/>
      <c r="L97" s="941"/>
      <c r="M97" s="941"/>
      <c r="N97" s="936"/>
      <c r="O97" s="935"/>
      <c r="P97" s="941"/>
      <c r="Q97" s="941"/>
      <c r="R97" s="941"/>
      <c r="S97" s="216"/>
      <c r="T97" s="255"/>
      <c r="U97" s="947"/>
      <c r="V97" s="947"/>
      <c r="W97" s="947"/>
      <c r="X97" s="954"/>
      <c r="Y97" s="955"/>
      <c r="Z97" s="947"/>
      <c r="AA97" s="947"/>
      <c r="AB97" s="948"/>
      <c r="AC97" s="948"/>
      <c r="AD97" s="948"/>
      <c r="AE97" s="948"/>
      <c r="AF97" s="948"/>
      <c r="AG97" s="948"/>
      <c r="AH97" s="927"/>
      <c r="AI97" s="928"/>
      <c r="AJ97" s="935"/>
      <c r="AK97" s="941"/>
      <c r="AL97" s="941"/>
      <c r="AM97" s="941"/>
      <c r="AN97" s="949"/>
      <c r="AO97" s="139"/>
      <c r="AP97" s="139"/>
      <c r="AQ97" s="145"/>
      <c r="AR97" s="145"/>
      <c r="AS97" s="145"/>
      <c r="AT97" s="145"/>
      <c r="AU97" s="145"/>
      <c r="AV97" s="145"/>
      <c r="AW97" s="145"/>
      <c r="AX97" s="145"/>
      <c r="AY97" s="145"/>
      <c r="AZ97" s="143">
        <v>2</v>
      </c>
      <c r="BA97" s="143" t="str">
        <f t="shared" si="6"/>
        <v/>
      </c>
      <c r="BB97" s="143" t="str">
        <f t="shared" si="7"/>
        <v/>
      </c>
    </row>
    <row r="98" spans="1:58" ht="18" customHeight="1" x14ac:dyDescent="0.15">
      <c r="A98" s="146">
        <f t="shared" si="5"/>
        <v>0</v>
      </c>
      <c r="B98" s="219" t="str">
        <f>IF(A98=1,COUNT($B$8:B97)+1,"")</f>
        <v/>
      </c>
      <c r="C98" s="213" t="str">
        <f>IF(AND(A98=1,NOT(TRIM(AD98)="")),COUNT($C$3:C97)+1,"")</f>
        <v/>
      </c>
      <c r="D98" s="219" t="str">
        <f>IF(AND(A98=1,NOT(TRIM(X98)="")),COUNT($D$3:D97)+1,"")</f>
        <v/>
      </c>
      <c r="E98" s="160" t="s">
        <v>529</v>
      </c>
      <c r="F98" s="1013"/>
      <c r="G98" s="945"/>
      <c r="H98" s="946"/>
      <c r="I98" s="946"/>
      <c r="J98" s="946"/>
      <c r="K98" s="935"/>
      <c r="L98" s="941"/>
      <c r="M98" s="941"/>
      <c r="N98" s="936"/>
      <c r="O98" s="935"/>
      <c r="P98" s="941"/>
      <c r="Q98" s="941"/>
      <c r="R98" s="941"/>
      <c r="S98" s="216"/>
      <c r="T98" s="255"/>
      <c r="U98" s="947"/>
      <c r="V98" s="947"/>
      <c r="W98" s="947"/>
      <c r="X98" s="954"/>
      <c r="Y98" s="955"/>
      <c r="Z98" s="947"/>
      <c r="AA98" s="947"/>
      <c r="AB98" s="948"/>
      <c r="AC98" s="948"/>
      <c r="AD98" s="948"/>
      <c r="AE98" s="948"/>
      <c r="AF98" s="948"/>
      <c r="AG98" s="948"/>
      <c r="AH98" s="927"/>
      <c r="AI98" s="928"/>
      <c r="AJ98" s="935"/>
      <c r="AK98" s="941"/>
      <c r="AL98" s="941"/>
      <c r="AM98" s="941"/>
      <c r="AN98" s="949"/>
      <c r="AO98" s="139"/>
      <c r="AP98" s="139"/>
      <c r="AQ98" s="149"/>
      <c r="AR98" s="148"/>
      <c r="AS98" s="148"/>
      <c r="AT98" s="148"/>
      <c r="AU98" s="148"/>
      <c r="AV98" s="148"/>
      <c r="AW98" s="148"/>
      <c r="AX98" s="148"/>
      <c r="AY98" s="148"/>
      <c r="AZ98" s="143">
        <v>2</v>
      </c>
      <c r="BA98" s="143" t="str">
        <f t="shared" si="6"/>
        <v/>
      </c>
      <c r="BB98" s="143" t="str">
        <f t="shared" si="7"/>
        <v/>
      </c>
    </row>
    <row r="99" spans="1:58" ht="18" customHeight="1" x14ac:dyDescent="0.15">
      <c r="A99" s="146">
        <f t="shared" si="5"/>
        <v>0</v>
      </c>
      <c r="B99" s="219" t="str">
        <f>IF(A99=1,COUNT($B$8:B98)+1,"")</f>
        <v/>
      </c>
      <c r="C99" s="213" t="str">
        <f>IF(AND(A99=1,NOT(TRIM(AD99)="")),COUNT($C$3:C98)+1,"")</f>
        <v/>
      </c>
      <c r="D99" s="219" t="str">
        <f>IF(AND(A99=1,NOT(TRIM(X99)="")),COUNT($D$3:D98)+1,"")</f>
        <v/>
      </c>
      <c r="E99" s="160" t="s">
        <v>529</v>
      </c>
      <c r="F99" s="1013"/>
      <c r="G99" s="945"/>
      <c r="H99" s="946"/>
      <c r="I99" s="946"/>
      <c r="J99" s="946"/>
      <c r="K99" s="935"/>
      <c r="L99" s="941"/>
      <c r="M99" s="941"/>
      <c r="N99" s="936"/>
      <c r="O99" s="935"/>
      <c r="P99" s="941"/>
      <c r="Q99" s="941"/>
      <c r="R99" s="941"/>
      <c r="S99" s="216"/>
      <c r="T99" s="255"/>
      <c r="U99" s="947"/>
      <c r="V99" s="947"/>
      <c r="W99" s="947"/>
      <c r="X99" s="954"/>
      <c r="Y99" s="955"/>
      <c r="Z99" s="947"/>
      <c r="AA99" s="947"/>
      <c r="AB99" s="948"/>
      <c r="AC99" s="948"/>
      <c r="AD99" s="948"/>
      <c r="AE99" s="948"/>
      <c r="AF99" s="948"/>
      <c r="AG99" s="948"/>
      <c r="AH99" s="927"/>
      <c r="AI99" s="928"/>
      <c r="AJ99" s="935"/>
      <c r="AK99" s="941"/>
      <c r="AL99" s="941"/>
      <c r="AM99" s="941"/>
      <c r="AN99" s="949"/>
      <c r="AO99" s="139"/>
      <c r="AP99" s="139"/>
      <c r="AQ99" s="148"/>
      <c r="AR99" s="148"/>
      <c r="AS99" s="148"/>
      <c r="AT99" s="148"/>
      <c r="AU99" s="148"/>
      <c r="AV99" s="148"/>
      <c r="AW99" s="148"/>
      <c r="AX99" s="148"/>
      <c r="AY99" s="148"/>
      <c r="AZ99" s="143">
        <v>2</v>
      </c>
      <c r="BA99" s="143" t="str">
        <f t="shared" si="6"/>
        <v/>
      </c>
      <c r="BB99" s="143" t="str">
        <f t="shared" si="7"/>
        <v/>
      </c>
    </row>
    <row r="100" spans="1:58" ht="18" customHeight="1" x14ac:dyDescent="0.15">
      <c r="A100" s="146">
        <f t="shared" si="5"/>
        <v>0</v>
      </c>
      <c r="B100" s="219" t="str">
        <f>IF(A100=1,COUNT($B$8:B99)+1,"")</f>
        <v/>
      </c>
      <c r="C100" s="213" t="str">
        <f>IF(AND(A100=1,NOT(TRIM(AD100)="")),COUNT($C$3:C99)+1,"")</f>
        <v/>
      </c>
      <c r="D100" s="219" t="str">
        <f>IF(AND(A100=1,NOT(TRIM(X100)="")),COUNT($D$3:D99)+1,"")</f>
        <v/>
      </c>
      <c r="E100" s="160" t="s">
        <v>529</v>
      </c>
      <c r="F100" s="1013"/>
      <c r="G100" s="945"/>
      <c r="H100" s="946"/>
      <c r="I100" s="946"/>
      <c r="J100" s="946"/>
      <c r="K100" s="935"/>
      <c r="L100" s="941"/>
      <c r="M100" s="941"/>
      <c r="N100" s="936"/>
      <c r="O100" s="935"/>
      <c r="P100" s="941"/>
      <c r="Q100" s="941"/>
      <c r="R100" s="941"/>
      <c r="S100" s="216"/>
      <c r="T100" s="255"/>
      <c r="U100" s="947"/>
      <c r="V100" s="947"/>
      <c r="W100" s="947"/>
      <c r="X100" s="954"/>
      <c r="Y100" s="955"/>
      <c r="Z100" s="947"/>
      <c r="AA100" s="947"/>
      <c r="AB100" s="948"/>
      <c r="AC100" s="948"/>
      <c r="AD100" s="948"/>
      <c r="AE100" s="948"/>
      <c r="AF100" s="948"/>
      <c r="AG100" s="948"/>
      <c r="AH100" s="927"/>
      <c r="AI100" s="928"/>
      <c r="AJ100" s="935"/>
      <c r="AK100" s="941"/>
      <c r="AL100" s="941"/>
      <c r="AM100" s="941"/>
      <c r="AN100" s="949"/>
      <c r="AO100" s="139"/>
      <c r="AP100" s="139"/>
      <c r="AQ100" s="145"/>
      <c r="AR100" s="145"/>
      <c r="AS100" s="145"/>
      <c r="AT100" s="145"/>
      <c r="AU100" s="145"/>
      <c r="AV100" s="145"/>
      <c r="AW100" s="145"/>
      <c r="AX100" s="145"/>
      <c r="AY100" s="145"/>
      <c r="AZ100" s="143">
        <v>2</v>
      </c>
      <c r="BA100" s="143" t="str">
        <f t="shared" si="6"/>
        <v/>
      </c>
      <c r="BB100" s="143" t="str">
        <f t="shared" si="7"/>
        <v/>
      </c>
    </row>
    <row r="101" spans="1:58" ht="18" customHeight="1" x14ac:dyDescent="0.15">
      <c r="A101" s="146">
        <f t="shared" si="5"/>
        <v>0</v>
      </c>
      <c r="B101" s="219" t="str">
        <f>IF(A101=1,COUNT($B$8:B100)+1,"")</f>
        <v/>
      </c>
      <c r="C101" s="213" t="str">
        <f>IF(AND(A101=1,NOT(TRIM(AD101)="")),COUNT($C$3:C100)+1,"")</f>
        <v/>
      </c>
      <c r="D101" s="219" t="str">
        <f>IF(AND(A101=1,NOT(TRIM(X101)="")),COUNT($D$3:D100)+1,"")</f>
        <v/>
      </c>
      <c r="E101" s="160" t="s">
        <v>529</v>
      </c>
      <c r="F101" s="1013"/>
      <c r="G101" s="945"/>
      <c r="H101" s="946"/>
      <c r="I101" s="946"/>
      <c r="J101" s="946"/>
      <c r="K101" s="935"/>
      <c r="L101" s="941"/>
      <c r="M101" s="941"/>
      <c r="N101" s="936"/>
      <c r="O101" s="935"/>
      <c r="P101" s="941"/>
      <c r="Q101" s="941"/>
      <c r="R101" s="941"/>
      <c r="S101" s="216"/>
      <c r="T101" s="255"/>
      <c r="U101" s="947"/>
      <c r="V101" s="947"/>
      <c r="W101" s="947"/>
      <c r="X101" s="954"/>
      <c r="Y101" s="955"/>
      <c r="Z101" s="947"/>
      <c r="AA101" s="947"/>
      <c r="AB101" s="948"/>
      <c r="AC101" s="948"/>
      <c r="AD101" s="948"/>
      <c r="AE101" s="948"/>
      <c r="AF101" s="948"/>
      <c r="AG101" s="948"/>
      <c r="AH101" s="927"/>
      <c r="AI101" s="928"/>
      <c r="AJ101" s="935"/>
      <c r="AK101" s="941"/>
      <c r="AL101" s="941"/>
      <c r="AM101" s="941"/>
      <c r="AN101" s="949"/>
      <c r="AO101" s="139"/>
      <c r="AP101" s="139"/>
      <c r="AQ101" s="149"/>
      <c r="AR101" s="148"/>
      <c r="AS101" s="148"/>
      <c r="AT101" s="148"/>
      <c r="AU101" s="148"/>
      <c r="AV101" s="148"/>
      <c r="AW101" s="148"/>
      <c r="AX101" s="148"/>
      <c r="AY101" s="148"/>
      <c r="AZ101" s="143">
        <v>2</v>
      </c>
      <c r="BA101" s="143" t="str">
        <f t="shared" si="6"/>
        <v/>
      </c>
      <c r="BB101" s="143" t="str">
        <f t="shared" si="7"/>
        <v/>
      </c>
    </row>
    <row r="102" spans="1:58" ht="18" customHeight="1" thickBot="1" x14ac:dyDescent="0.2">
      <c r="A102" s="146">
        <f t="shared" si="5"/>
        <v>0</v>
      </c>
      <c r="B102" s="219" t="str">
        <f>IF(A102=1,COUNT($B$8:B101)+1,"")</f>
        <v/>
      </c>
      <c r="C102" s="213" t="str">
        <f>IF(AND(A102=1,NOT(TRIM(AD102)="")),COUNT($C$3:C101)+1,"")</f>
        <v/>
      </c>
      <c r="D102" s="219" t="str">
        <f>IF(AND(A102=1,NOT(TRIM(X102)="")),COUNT($D$3:D101)+1,"")</f>
        <v/>
      </c>
      <c r="E102" s="160" t="s">
        <v>529</v>
      </c>
      <c r="F102" s="1014"/>
      <c r="G102" s="952"/>
      <c r="H102" s="953"/>
      <c r="I102" s="953"/>
      <c r="J102" s="953"/>
      <c r="K102" s="942"/>
      <c r="L102" s="943"/>
      <c r="M102" s="943"/>
      <c r="N102" s="943"/>
      <c r="O102" s="942"/>
      <c r="P102" s="943"/>
      <c r="Q102" s="943"/>
      <c r="R102" s="943"/>
      <c r="S102" s="152"/>
      <c r="T102" s="256"/>
      <c r="U102" s="959"/>
      <c r="V102" s="959"/>
      <c r="W102" s="959"/>
      <c r="X102" s="995"/>
      <c r="Y102" s="996"/>
      <c r="Z102" s="959"/>
      <c r="AA102" s="959"/>
      <c r="AB102" s="960"/>
      <c r="AC102" s="960"/>
      <c r="AD102" s="960"/>
      <c r="AE102" s="960"/>
      <c r="AF102" s="960"/>
      <c r="AG102" s="960"/>
      <c r="AH102" s="929"/>
      <c r="AI102" s="930"/>
      <c r="AJ102" s="942"/>
      <c r="AK102" s="943"/>
      <c r="AL102" s="943"/>
      <c r="AM102" s="943"/>
      <c r="AN102" s="958"/>
      <c r="AO102" s="139"/>
      <c r="AP102" s="139"/>
      <c r="AQ102" s="148"/>
      <c r="AR102" s="148"/>
      <c r="AS102" s="148"/>
      <c r="AT102" s="148"/>
      <c r="AU102" s="148"/>
      <c r="AV102" s="148"/>
      <c r="AW102" s="148"/>
      <c r="AX102" s="148"/>
      <c r="AY102" s="148"/>
      <c r="AZ102" s="143">
        <v>2</v>
      </c>
      <c r="BA102" s="143" t="str">
        <f t="shared" si="6"/>
        <v/>
      </c>
      <c r="BB102" s="143" t="str">
        <f t="shared" si="7"/>
        <v/>
      </c>
    </row>
    <row r="103" spans="1:58" ht="18" customHeight="1" x14ac:dyDescent="0.15">
      <c r="A103" s="156">
        <f t="shared" si="5"/>
        <v>1</v>
      </c>
      <c r="B103" s="156"/>
      <c r="C103" s="214">
        <f>IF(AND(A103=1,NOT(TRIM(AD103)="")),COUNT($C$3:C102)+1,"")</f>
        <v>5</v>
      </c>
      <c r="D103" s="219">
        <f>IF(AND(A103=1,NOT(TRIM(X103)="")),COUNT($D$3:D102)+1,"")</f>
        <v>1</v>
      </c>
      <c r="E103" s="159" t="s">
        <v>528</v>
      </c>
      <c r="F103" s="1015" t="s">
        <v>79</v>
      </c>
      <c r="G103" s="950" t="s">
        <v>503</v>
      </c>
      <c r="H103" s="951"/>
      <c r="I103" s="951"/>
      <c r="J103" s="951"/>
      <c r="K103" s="935" t="s">
        <v>691</v>
      </c>
      <c r="L103" s="941"/>
      <c r="M103" s="941"/>
      <c r="N103" s="936"/>
      <c r="O103" s="962" t="s">
        <v>696</v>
      </c>
      <c r="P103" s="963"/>
      <c r="Q103" s="963"/>
      <c r="R103" s="963"/>
      <c r="S103" s="217" t="s">
        <v>408</v>
      </c>
      <c r="T103" s="255">
        <v>1</v>
      </c>
      <c r="U103" s="947" t="s">
        <v>698</v>
      </c>
      <c r="V103" s="947"/>
      <c r="W103" s="947"/>
      <c r="X103" s="987" t="s">
        <v>546</v>
      </c>
      <c r="Y103" s="988"/>
      <c r="Z103" s="947">
        <v>9</v>
      </c>
      <c r="AA103" s="947"/>
      <c r="AB103" s="948">
        <v>1000</v>
      </c>
      <c r="AC103" s="948"/>
      <c r="AD103" s="948" t="s">
        <v>686</v>
      </c>
      <c r="AE103" s="948"/>
      <c r="AF103" s="948" t="s">
        <v>699</v>
      </c>
      <c r="AG103" s="948"/>
      <c r="AH103" s="927"/>
      <c r="AI103" s="928"/>
      <c r="AJ103" s="1009" t="s">
        <v>700</v>
      </c>
      <c r="AK103" s="1009"/>
      <c r="AL103" s="1009"/>
      <c r="AM103" s="1009"/>
      <c r="AN103" s="1010"/>
      <c r="AO103" s="139"/>
      <c r="AP103" s="142"/>
      <c r="AQ103" s="142"/>
      <c r="AR103" s="142"/>
      <c r="AS103" s="142"/>
      <c r="AT103" s="142"/>
      <c r="AU103" s="142"/>
      <c r="AV103" s="142"/>
      <c r="AW103" s="142"/>
      <c r="AX103" s="142"/>
      <c r="AY103" s="142"/>
      <c r="AZ103" s="143">
        <v>3</v>
      </c>
      <c r="BA103" s="143">
        <f>IF(ISBLANK(G103),"",VLOOKUP(G103,$BD$103:$BF$108,2))</f>
        <v>19</v>
      </c>
      <c r="BB103" s="143" t="str">
        <f t="shared" si="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,3
 ,19
 ,'四阿'
 ,2001
 ,'スチール４本柱'
 ,1
 ,'基'
 ,1
 ,0
 ,'W3000×D3000×H3300 ㈱○○製作所 043-○○○―×××'
 ,ltrim(str(MAX([FB_FACILITY_ID])+1))+'/'+'20160401_千葉第１公園_日除け（シェルター）.jpg'
 ,9
 ,1000
 ,'1900/1/0'
 FROM [PMS_chiba].[dbo].[FACILITY_BASE_TABLE]
</v>
      </c>
      <c r="BD103" s="190" t="s">
        <v>507</v>
      </c>
      <c r="BE103" s="190">
        <v>23</v>
      </c>
      <c r="BF103" s="190">
        <v>3</v>
      </c>
    </row>
    <row r="104" spans="1:58" ht="18" customHeight="1" x14ac:dyDescent="0.15">
      <c r="A104" s="156">
        <f t="shared" si="5"/>
        <v>1</v>
      </c>
      <c r="B104" s="156"/>
      <c r="C104" s="214">
        <f>IF(AND(A104=1,NOT(TRIM(AD104)="")),COUNT($C$3:C103)+1,"")</f>
        <v>6</v>
      </c>
      <c r="D104" s="219" t="str">
        <f>IF(AND(A104=1,NOT(TRIM(X104)="")),COUNT($D$3:D103)+1,"")</f>
        <v/>
      </c>
      <c r="E104" s="159" t="s">
        <v>529</v>
      </c>
      <c r="F104" s="1016"/>
      <c r="G104" s="950" t="s">
        <v>504</v>
      </c>
      <c r="H104" s="951"/>
      <c r="I104" s="951"/>
      <c r="J104" s="951"/>
      <c r="K104" s="935" t="s">
        <v>692</v>
      </c>
      <c r="L104" s="941"/>
      <c r="M104" s="941"/>
      <c r="N104" s="936"/>
      <c r="O104" s="935" t="s">
        <v>697</v>
      </c>
      <c r="P104" s="941"/>
      <c r="Q104" s="941"/>
      <c r="R104" s="941"/>
      <c r="S104" s="217" t="s">
        <v>408</v>
      </c>
      <c r="T104" s="255">
        <v>1</v>
      </c>
      <c r="U104" s="947"/>
      <c r="V104" s="947"/>
      <c r="W104" s="947"/>
      <c r="X104" s="954"/>
      <c r="Y104" s="955"/>
      <c r="Z104" s="947"/>
      <c r="AA104" s="947"/>
      <c r="AB104" s="948"/>
      <c r="AC104" s="948"/>
      <c r="AD104" s="948" t="s">
        <v>686</v>
      </c>
      <c r="AE104" s="948"/>
      <c r="AF104" s="948" t="s">
        <v>595</v>
      </c>
      <c r="AG104" s="948"/>
      <c r="AH104" s="927"/>
      <c r="AI104" s="928"/>
      <c r="AJ104" s="1071" t="s">
        <v>701</v>
      </c>
      <c r="AK104" s="1072"/>
      <c r="AL104" s="1072"/>
      <c r="AM104" s="1072"/>
      <c r="AN104" s="1073"/>
      <c r="AO104" s="139"/>
      <c r="AP104" s="144" t="s">
        <v>392</v>
      </c>
      <c r="AQ104" s="145"/>
      <c r="AR104" s="145"/>
      <c r="AS104" s="145"/>
      <c r="AT104" s="145"/>
      <c r="AU104" s="145"/>
      <c r="AV104" s="145"/>
      <c r="AW104" s="145"/>
      <c r="AX104" s="145"/>
      <c r="AY104" s="142"/>
      <c r="AZ104" s="143">
        <v>3</v>
      </c>
      <c r="BA104" s="143">
        <f t="shared" ref="BA104:BA152" si="8">IF(ISBLANK(G104),"",VLOOKUP(G104,$BD$103:$BF$108,2))</f>
        <v>20</v>
      </c>
      <c r="BB104" s="143" t="str">
        <f t="shared" si="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,3
 ,20
 ,'背付ベンチ１'
 ,2001
 ,'W=１８００'
 ,1
 ,'基'
 ,0
 ,0
 ,'㈱○○製作所 043－○○○－×××'
 ,ltrim(str(MAX([FB_FACILITY_ID])+1))+'/'+'20160401_千葉第１公園_ベンチ１.jpg'
 ,0
 ,0
 ,'1900/1/0'
 FROM [PMS_chiba].[dbo].[FACILITY_BASE_TABLE]
</v>
      </c>
      <c r="BD104" s="190" t="s">
        <v>391</v>
      </c>
      <c r="BE104" s="190">
        <v>24</v>
      </c>
      <c r="BF104" s="190">
        <v>3</v>
      </c>
    </row>
    <row r="105" spans="1:58" ht="18" customHeight="1" x14ac:dyDescent="0.15">
      <c r="A105" s="156">
        <f t="shared" si="5"/>
        <v>1</v>
      </c>
      <c r="B105" s="156"/>
      <c r="C105" s="214">
        <f>IF(AND(A105=1,NOT(TRIM(AD105)="")),COUNT($C$3:C104)+1,"")</f>
        <v>7</v>
      </c>
      <c r="D105" s="219" t="str">
        <f>IF(AND(A105=1,NOT(TRIM(X105)="")),COUNT($D$3:D104)+1,"")</f>
        <v/>
      </c>
      <c r="E105" s="159" t="s">
        <v>529</v>
      </c>
      <c r="F105" s="1016"/>
      <c r="G105" s="950" t="s">
        <v>504</v>
      </c>
      <c r="H105" s="951"/>
      <c r="I105" s="951"/>
      <c r="J105" s="951"/>
      <c r="K105" s="935" t="s">
        <v>693</v>
      </c>
      <c r="L105" s="941"/>
      <c r="M105" s="941"/>
      <c r="N105" s="936"/>
      <c r="O105" s="935" t="s">
        <v>697</v>
      </c>
      <c r="P105" s="941"/>
      <c r="Q105" s="941"/>
      <c r="R105" s="941"/>
      <c r="S105" s="217" t="s">
        <v>408</v>
      </c>
      <c r="T105" s="255">
        <v>1</v>
      </c>
      <c r="U105" s="947"/>
      <c r="V105" s="947"/>
      <c r="W105" s="947"/>
      <c r="X105" s="954"/>
      <c r="Y105" s="955"/>
      <c r="Z105" s="947"/>
      <c r="AA105" s="947"/>
      <c r="AB105" s="948"/>
      <c r="AC105" s="948"/>
      <c r="AD105" s="948" t="s">
        <v>686</v>
      </c>
      <c r="AE105" s="948"/>
      <c r="AF105" s="948" t="s">
        <v>595</v>
      </c>
      <c r="AG105" s="948"/>
      <c r="AH105" s="927"/>
      <c r="AI105" s="928"/>
      <c r="AJ105" s="1071" t="s">
        <v>702</v>
      </c>
      <c r="AK105" s="1072"/>
      <c r="AL105" s="1072"/>
      <c r="AM105" s="1072"/>
      <c r="AN105" s="1073"/>
      <c r="AO105" s="141"/>
      <c r="AP105" s="194"/>
      <c r="AQ105" s="197"/>
      <c r="AR105" s="196"/>
      <c r="AS105" s="196"/>
      <c r="AT105" s="196"/>
      <c r="AU105" s="196"/>
      <c r="AV105" s="196"/>
      <c r="AW105" s="196"/>
      <c r="AX105" s="196"/>
      <c r="AY105" s="145"/>
      <c r="AZ105" s="143">
        <v>3</v>
      </c>
      <c r="BA105" s="143">
        <f t="shared" si="8"/>
        <v>20</v>
      </c>
      <c r="BB105" s="143" t="str">
        <f t="shared" si="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,3
 ,20
 ,'背付ベンチ２'
 ,2001
 ,'W=１８００'
 ,1
 ,'基'
 ,0
 ,0
 ,'㈱○○製作所 043－○○○－×××'
 ,ltrim(str(MAX([FB_FACILITY_ID])+1))+'/'+'20160401_千葉第１公園_ベンチ2.jpg'
 ,0
 ,0
 ,'1900/1/0'
 FROM [PMS_chiba].[dbo].[FACILITY_BASE_TABLE]
</v>
      </c>
      <c r="BD105" s="190" t="s">
        <v>506</v>
      </c>
      <c r="BE105" s="190">
        <v>22</v>
      </c>
      <c r="BF105" s="190">
        <v>3</v>
      </c>
    </row>
    <row r="106" spans="1:58" ht="18" customHeight="1" x14ac:dyDescent="0.15">
      <c r="A106" s="156">
        <f t="shared" si="5"/>
        <v>1</v>
      </c>
      <c r="B106" s="156"/>
      <c r="C106" s="214">
        <f>IF(AND(A106=1,NOT(TRIM(AD106)="")),COUNT($C$3:C105)+1,"")</f>
        <v>8</v>
      </c>
      <c r="D106" s="219" t="str">
        <f>IF(AND(A106=1,NOT(TRIM(X106)="")),COUNT($D$3:D105)+1,"")</f>
        <v/>
      </c>
      <c r="E106" s="159" t="s">
        <v>529</v>
      </c>
      <c r="F106" s="1016"/>
      <c r="G106" s="950" t="s">
        <v>504</v>
      </c>
      <c r="H106" s="951"/>
      <c r="I106" s="951"/>
      <c r="J106" s="951"/>
      <c r="K106" s="935" t="s">
        <v>694</v>
      </c>
      <c r="L106" s="941"/>
      <c r="M106" s="941"/>
      <c r="N106" s="936"/>
      <c r="O106" s="935" t="s">
        <v>697</v>
      </c>
      <c r="P106" s="941"/>
      <c r="Q106" s="941"/>
      <c r="R106" s="941"/>
      <c r="S106" s="217" t="s">
        <v>408</v>
      </c>
      <c r="T106" s="255">
        <v>1</v>
      </c>
      <c r="U106" s="947"/>
      <c r="V106" s="947"/>
      <c r="W106" s="947"/>
      <c r="X106" s="954"/>
      <c r="Y106" s="955"/>
      <c r="Z106" s="947"/>
      <c r="AA106" s="947"/>
      <c r="AB106" s="948"/>
      <c r="AC106" s="948"/>
      <c r="AD106" s="948" t="s">
        <v>677</v>
      </c>
      <c r="AE106" s="948"/>
      <c r="AF106" s="948" t="s">
        <v>595</v>
      </c>
      <c r="AG106" s="948"/>
      <c r="AH106" s="927"/>
      <c r="AI106" s="928"/>
      <c r="AJ106" s="1071" t="s">
        <v>703</v>
      </c>
      <c r="AK106" s="1072"/>
      <c r="AL106" s="1072"/>
      <c r="AM106" s="1072"/>
      <c r="AN106" s="1073"/>
      <c r="AO106" s="141"/>
      <c r="AP106" s="194"/>
      <c r="AQ106" s="196"/>
      <c r="AR106" s="196"/>
      <c r="AS106" s="196"/>
      <c r="AT106" s="196"/>
      <c r="AU106" s="196"/>
      <c r="AV106" s="196"/>
      <c r="AW106" s="196"/>
      <c r="AX106" s="196"/>
      <c r="AY106" s="145"/>
      <c r="AZ106" s="143">
        <v>3</v>
      </c>
      <c r="BA106" s="143">
        <f t="shared" si="8"/>
        <v>20</v>
      </c>
      <c r="BB106" s="143" t="str">
        <f t="shared" si="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,3
 ,20
 ,'かまどベンチ１'
 ,2001
 ,'W=１８００'
 ,1
 ,'基'
 ,0
 ,0
 ,'○○○㈱ 043－○○○－×××'
 ,ltrim(str(MAX([FB_FACILITY_ID])+1))+'/'+'20160401_千葉第１公園_かまどベンチ1.jpg'
 ,0
 ,0
 ,'1900/1/0'
 FROM [PMS_chiba].[dbo].[FACILITY_BASE_TABLE]
</v>
      </c>
      <c r="BD106" s="190" t="s">
        <v>504</v>
      </c>
      <c r="BE106" s="190">
        <v>20</v>
      </c>
      <c r="BF106" s="190">
        <v>3</v>
      </c>
    </row>
    <row r="107" spans="1:58" ht="18" customHeight="1" x14ac:dyDescent="0.15">
      <c r="A107" s="146">
        <f t="shared" si="5"/>
        <v>1</v>
      </c>
      <c r="B107" s="219">
        <f>IF(A107=1,COUNT($B$8:B106)+1,"")</f>
        <v>1</v>
      </c>
      <c r="C107" s="213">
        <f>IF(AND(A107=1,NOT(TRIM(AD107)="")),COUNT($C$3:C106)+1,"")</f>
        <v>9</v>
      </c>
      <c r="D107" s="219" t="str">
        <f>IF(AND(A107=1,NOT(TRIM(X107)="")),COUNT($D$3:D106)+1,"")</f>
        <v/>
      </c>
      <c r="E107" s="160" t="s">
        <v>528</v>
      </c>
      <c r="F107" s="1016"/>
      <c r="G107" s="950" t="s">
        <v>504</v>
      </c>
      <c r="H107" s="951"/>
      <c r="I107" s="951"/>
      <c r="J107" s="951"/>
      <c r="K107" s="935" t="s">
        <v>695</v>
      </c>
      <c r="L107" s="941"/>
      <c r="M107" s="941"/>
      <c r="N107" s="936"/>
      <c r="O107" s="935" t="s">
        <v>697</v>
      </c>
      <c r="P107" s="941"/>
      <c r="Q107" s="941"/>
      <c r="R107" s="941"/>
      <c r="S107" s="217" t="s">
        <v>408</v>
      </c>
      <c r="T107" s="255">
        <v>1</v>
      </c>
      <c r="U107" s="947"/>
      <c r="V107" s="947"/>
      <c r="W107" s="947"/>
      <c r="X107" s="954"/>
      <c r="Y107" s="955"/>
      <c r="Z107" s="947"/>
      <c r="AA107" s="947"/>
      <c r="AB107" s="948"/>
      <c r="AC107" s="948"/>
      <c r="AD107" s="948" t="s">
        <v>677</v>
      </c>
      <c r="AE107" s="948"/>
      <c r="AF107" s="948" t="s">
        <v>595</v>
      </c>
      <c r="AG107" s="948"/>
      <c r="AH107" s="927"/>
      <c r="AI107" s="928"/>
      <c r="AJ107" s="1071" t="s">
        <v>704</v>
      </c>
      <c r="AK107" s="1072"/>
      <c r="AL107" s="1072"/>
      <c r="AM107" s="1072"/>
      <c r="AN107" s="1073"/>
      <c r="AO107" s="139"/>
      <c r="AP107" s="194"/>
      <c r="AQ107" s="195"/>
      <c r="AR107" s="195"/>
      <c r="AS107" s="195"/>
      <c r="AT107" s="195"/>
      <c r="AU107" s="195"/>
      <c r="AV107" s="195"/>
      <c r="AW107" s="195"/>
      <c r="AX107" s="195"/>
      <c r="AY107" s="145"/>
      <c r="AZ107" s="143">
        <v>3</v>
      </c>
      <c r="BA107" s="143">
        <f t="shared" si="8"/>
        <v>20</v>
      </c>
      <c r="BB107" s="143" t="str">
        <f t="shared" si="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,3
 ,20
 ,'かまどベンチ２'
 ,2001
 ,'W=１８００'
 ,1
 ,'基'
 ,0
 ,0
 ,'○○○㈱ 043－○○○－×××'
 ,ltrim(str(MAX([FB_FACILITY_ID])+1))+'/'+'20160401_千葉第１公園_かまどベンチ2.jpg'
 ,0
 ,0
 ,'1900/1/0'
 FROM [PMS_chiba].[dbo].[FACILITY_BASE_TABLE]
</v>
      </c>
      <c r="BD107" s="190" t="s">
        <v>503</v>
      </c>
      <c r="BE107" s="190">
        <v>19</v>
      </c>
      <c r="BF107" s="190">
        <v>3</v>
      </c>
    </row>
    <row r="108" spans="1:58" ht="18" customHeight="1" x14ac:dyDescent="0.15">
      <c r="A108" s="146">
        <f t="shared" si="5"/>
        <v>0</v>
      </c>
      <c r="B108" s="219" t="str">
        <f>IF(A108=1,COUNT($B$8:B107)+1,"")</f>
        <v/>
      </c>
      <c r="C108" s="213" t="str">
        <f>IF(AND(A108=1,NOT(TRIM(AD108)="")),COUNT($C$3:C107)+1,"")</f>
        <v/>
      </c>
      <c r="D108" s="219" t="str">
        <f>IF(AND(A108=1,NOT(TRIM(X108)="")),COUNT($D$3:D107)+1,"")</f>
        <v/>
      </c>
      <c r="E108" s="160" t="s">
        <v>529</v>
      </c>
      <c r="F108" s="1016"/>
      <c r="G108" s="950"/>
      <c r="H108" s="951"/>
      <c r="I108" s="951"/>
      <c r="J108" s="951"/>
      <c r="K108" s="935"/>
      <c r="L108" s="941"/>
      <c r="M108" s="941"/>
      <c r="N108" s="936"/>
      <c r="O108" s="935"/>
      <c r="P108" s="941"/>
      <c r="Q108" s="941"/>
      <c r="R108" s="941"/>
      <c r="S108" s="217"/>
      <c r="T108" s="255"/>
      <c r="U108" s="947"/>
      <c r="V108" s="947"/>
      <c r="W108" s="947"/>
      <c r="X108" s="954"/>
      <c r="Y108" s="955"/>
      <c r="Z108" s="947"/>
      <c r="AA108" s="947"/>
      <c r="AB108" s="948"/>
      <c r="AC108" s="948"/>
      <c r="AD108" s="948"/>
      <c r="AE108" s="948"/>
      <c r="AF108" s="948"/>
      <c r="AG108" s="948"/>
      <c r="AH108" s="927"/>
      <c r="AI108" s="928"/>
      <c r="AJ108" s="935"/>
      <c r="AK108" s="941"/>
      <c r="AL108" s="941"/>
      <c r="AM108" s="941"/>
      <c r="AN108" s="949"/>
      <c r="AO108" s="139"/>
      <c r="AP108" s="194"/>
      <c r="AQ108" s="197"/>
      <c r="AR108" s="196"/>
      <c r="AS108" s="196"/>
      <c r="AT108" s="196"/>
      <c r="AU108" s="196"/>
      <c r="AV108" s="196"/>
      <c r="AW108" s="196"/>
      <c r="AX108" s="196"/>
      <c r="AY108" s="145"/>
      <c r="AZ108" s="143">
        <v>3</v>
      </c>
      <c r="BA108" s="143" t="str">
        <f t="shared" si="8"/>
        <v/>
      </c>
      <c r="BB108" s="143" t="str">
        <f t="shared" si="7"/>
        <v/>
      </c>
      <c r="BD108" s="190" t="s">
        <v>505</v>
      </c>
      <c r="BE108" s="190">
        <v>21</v>
      </c>
      <c r="BF108" s="190">
        <v>3</v>
      </c>
    </row>
    <row r="109" spans="1:58" ht="18" customHeight="1" x14ac:dyDescent="0.15">
      <c r="A109" s="146">
        <f t="shared" si="5"/>
        <v>0</v>
      </c>
      <c r="B109" s="219" t="str">
        <f>IF(A109=1,COUNT($B$8:B108)+1,"")</f>
        <v/>
      </c>
      <c r="C109" s="213" t="str">
        <f>IF(AND(A109=1,NOT(TRIM(AD109)="")),COUNT($C$3:C108)+1,"")</f>
        <v/>
      </c>
      <c r="D109" s="219" t="str">
        <f>IF(AND(A109=1,NOT(TRIM(X109)="")),COUNT($D$3:D108)+1,"")</f>
        <v/>
      </c>
      <c r="E109" s="160" t="s">
        <v>529</v>
      </c>
      <c r="F109" s="1016"/>
      <c r="G109" s="950"/>
      <c r="H109" s="951"/>
      <c r="I109" s="951"/>
      <c r="J109" s="951"/>
      <c r="K109" s="935"/>
      <c r="L109" s="941"/>
      <c r="M109" s="941"/>
      <c r="N109" s="936"/>
      <c r="O109" s="935"/>
      <c r="P109" s="941"/>
      <c r="Q109" s="941"/>
      <c r="R109" s="941"/>
      <c r="S109" s="217"/>
      <c r="T109" s="255"/>
      <c r="U109" s="947"/>
      <c r="V109" s="947"/>
      <c r="W109" s="947"/>
      <c r="X109" s="954"/>
      <c r="Y109" s="955"/>
      <c r="Z109" s="947"/>
      <c r="AA109" s="947"/>
      <c r="AB109" s="948"/>
      <c r="AC109" s="948"/>
      <c r="AD109" s="948"/>
      <c r="AE109" s="948"/>
      <c r="AF109" s="948"/>
      <c r="AG109" s="948"/>
      <c r="AH109" s="927"/>
      <c r="AI109" s="928"/>
      <c r="AJ109" s="935"/>
      <c r="AK109" s="941"/>
      <c r="AL109" s="941"/>
      <c r="AM109" s="941"/>
      <c r="AN109" s="949"/>
      <c r="AO109" s="139"/>
      <c r="AP109" s="194"/>
      <c r="AQ109" s="196"/>
      <c r="AR109" s="196"/>
      <c r="AS109" s="196"/>
      <c r="AT109" s="196"/>
      <c r="AU109" s="196"/>
      <c r="AV109" s="196"/>
      <c r="AW109" s="196"/>
      <c r="AX109" s="196"/>
      <c r="AY109" s="145"/>
      <c r="AZ109" s="143">
        <v>3</v>
      </c>
      <c r="BA109" s="143" t="str">
        <f t="shared" si="8"/>
        <v/>
      </c>
      <c r="BB109" s="143" t="str">
        <f t="shared" si="7"/>
        <v/>
      </c>
    </row>
    <row r="110" spans="1:58" ht="18" customHeight="1" x14ac:dyDescent="0.15">
      <c r="A110" s="146">
        <f t="shared" si="5"/>
        <v>0</v>
      </c>
      <c r="B110" s="219" t="str">
        <f>IF(A110=1,COUNT($B$8:B109)+1,"")</f>
        <v/>
      </c>
      <c r="C110" s="213" t="str">
        <f>IF(AND(A110=1,NOT(TRIM(AD110)="")),COUNT($C$3:C109)+1,"")</f>
        <v/>
      </c>
      <c r="D110" s="219" t="str">
        <f>IF(AND(A110=1,NOT(TRIM(X110)="")),COUNT($D$3:D109)+1,"")</f>
        <v/>
      </c>
      <c r="E110" s="160" t="s">
        <v>529</v>
      </c>
      <c r="F110" s="1016"/>
      <c r="G110" s="950"/>
      <c r="H110" s="951"/>
      <c r="I110" s="951"/>
      <c r="J110" s="951"/>
      <c r="K110" s="935"/>
      <c r="L110" s="941"/>
      <c r="M110" s="941"/>
      <c r="N110" s="936"/>
      <c r="O110" s="935"/>
      <c r="P110" s="941"/>
      <c r="Q110" s="941"/>
      <c r="R110" s="941"/>
      <c r="S110" s="217"/>
      <c r="T110" s="255"/>
      <c r="U110" s="947"/>
      <c r="V110" s="947"/>
      <c r="W110" s="947"/>
      <c r="X110" s="954"/>
      <c r="Y110" s="955"/>
      <c r="Z110" s="947"/>
      <c r="AA110" s="947"/>
      <c r="AB110" s="948"/>
      <c r="AC110" s="948"/>
      <c r="AD110" s="948"/>
      <c r="AE110" s="948"/>
      <c r="AF110" s="948"/>
      <c r="AG110" s="948"/>
      <c r="AH110" s="927"/>
      <c r="AI110" s="928"/>
      <c r="AJ110" s="935"/>
      <c r="AK110" s="941"/>
      <c r="AL110" s="941"/>
      <c r="AM110" s="941"/>
      <c r="AN110" s="949"/>
      <c r="AO110" s="139"/>
      <c r="AP110" s="194"/>
      <c r="AQ110" s="195"/>
      <c r="AR110" s="195"/>
      <c r="AS110" s="195"/>
      <c r="AT110" s="195"/>
      <c r="AU110" s="195"/>
      <c r="AV110" s="195"/>
      <c r="AW110" s="195"/>
      <c r="AX110" s="195"/>
      <c r="AY110" s="145"/>
      <c r="AZ110" s="143">
        <v>3</v>
      </c>
      <c r="BA110" s="143" t="str">
        <f t="shared" si="8"/>
        <v/>
      </c>
      <c r="BB110" s="143" t="str">
        <f t="shared" si="7"/>
        <v/>
      </c>
    </row>
    <row r="111" spans="1:58" ht="18" customHeight="1" x14ac:dyDescent="0.15">
      <c r="A111" s="146">
        <f t="shared" si="5"/>
        <v>0</v>
      </c>
      <c r="B111" s="219" t="str">
        <f>IF(A111=1,COUNT($B$8:B110)+1,"")</f>
        <v/>
      </c>
      <c r="C111" s="213" t="str">
        <f>IF(AND(A111=1,NOT(TRIM(AD111)="")),COUNT($C$3:C110)+1,"")</f>
        <v/>
      </c>
      <c r="D111" s="219" t="str">
        <f>IF(AND(A111=1,NOT(TRIM(X111)="")),COUNT($D$3:D110)+1,"")</f>
        <v/>
      </c>
      <c r="E111" s="160" t="s">
        <v>529</v>
      </c>
      <c r="F111" s="1016"/>
      <c r="G111" s="950"/>
      <c r="H111" s="951"/>
      <c r="I111" s="951"/>
      <c r="J111" s="951"/>
      <c r="K111" s="935"/>
      <c r="L111" s="941"/>
      <c r="M111" s="941"/>
      <c r="N111" s="936"/>
      <c r="O111" s="935"/>
      <c r="P111" s="941"/>
      <c r="Q111" s="941"/>
      <c r="R111" s="941"/>
      <c r="S111" s="217"/>
      <c r="T111" s="255"/>
      <c r="U111" s="947"/>
      <c r="V111" s="947"/>
      <c r="W111" s="947"/>
      <c r="X111" s="954"/>
      <c r="Y111" s="955"/>
      <c r="Z111" s="947"/>
      <c r="AA111" s="947"/>
      <c r="AB111" s="948"/>
      <c r="AC111" s="948"/>
      <c r="AD111" s="948"/>
      <c r="AE111" s="948"/>
      <c r="AF111" s="948"/>
      <c r="AG111" s="948"/>
      <c r="AH111" s="927"/>
      <c r="AI111" s="928"/>
      <c r="AJ111" s="935"/>
      <c r="AK111" s="941"/>
      <c r="AL111" s="941"/>
      <c r="AM111" s="941"/>
      <c r="AN111" s="949"/>
      <c r="AO111" s="139"/>
      <c r="AP111" s="194"/>
      <c r="AQ111" s="197"/>
      <c r="AR111" s="196"/>
      <c r="AS111" s="196"/>
      <c r="AT111" s="196"/>
      <c r="AU111" s="196"/>
      <c r="AV111" s="196"/>
      <c r="AW111" s="196"/>
      <c r="AX111" s="196"/>
      <c r="AY111" s="145"/>
      <c r="AZ111" s="143">
        <v>3</v>
      </c>
      <c r="BA111" s="143" t="str">
        <f t="shared" si="8"/>
        <v/>
      </c>
      <c r="BB111" s="143" t="str">
        <f t="shared" si="7"/>
        <v/>
      </c>
    </row>
    <row r="112" spans="1:58" ht="18" customHeight="1" x14ac:dyDescent="0.15">
      <c r="A112" s="146">
        <f t="shared" si="5"/>
        <v>0</v>
      </c>
      <c r="B112" s="219" t="str">
        <f>IF(A112=1,COUNT($B$8:B111)+1,"")</f>
        <v/>
      </c>
      <c r="C112" s="213" t="str">
        <f>IF(AND(A112=1,NOT(TRIM(AD112)="")),COUNT($C$3:C111)+1,"")</f>
        <v/>
      </c>
      <c r="D112" s="219" t="str">
        <f>IF(AND(A112=1,NOT(TRIM(X112)="")),COUNT($D$3:D111)+1,"")</f>
        <v/>
      </c>
      <c r="E112" s="160" t="s">
        <v>529</v>
      </c>
      <c r="F112" s="1016"/>
      <c r="G112" s="950"/>
      <c r="H112" s="951"/>
      <c r="I112" s="951"/>
      <c r="J112" s="951"/>
      <c r="K112" s="935"/>
      <c r="L112" s="941"/>
      <c r="M112" s="941"/>
      <c r="N112" s="936"/>
      <c r="O112" s="935"/>
      <c r="P112" s="941"/>
      <c r="Q112" s="941"/>
      <c r="R112" s="941"/>
      <c r="S112" s="217"/>
      <c r="T112" s="255"/>
      <c r="U112" s="947"/>
      <c r="V112" s="947"/>
      <c r="W112" s="947"/>
      <c r="X112" s="954"/>
      <c r="Y112" s="955"/>
      <c r="Z112" s="947"/>
      <c r="AA112" s="947"/>
      <c r="AB112" s="948"/>
      <c r="AC112" s="948"/>
      <c r="AD112" s="948"/>
      <c r="AE112" s="948"/>
      <c r="AF112" s="948"/>
      <c r="AG112" s="948"/>
      <c r="AH112" s="927"/>
      <c r="AI112" s="928"/>
      <c r="AJ112" s="935"/>
      <c r="AK112" s="941"/>
      <c r="AL112" s="941"/>
      <c r="AM112" s="941"/>
      <c r="AN112" s="949"/>
      <c r="AO112" s="139"/>
      <c r="AP112" s="194"/>
      <c r="AQ112" s="196"/>
      <c r="AR112" s="196"/>
      <c r="AS112" s="196"/>
      <c r="AT112" s="196"/>
      <c r="AU112" s="196"/>
      <c r="AV112" s="196"/>
      <c r="AW112" s="196"/>
      <c r="AX112" s="196"/>
      <c r="AY112" s="145"/>
      <c r="AZ112" s="143">
        <v>3</v>
      </c>
      <c r="BA112" s="143" t="str">
        <f t="shared" si="8"/>
        <v/>
      </c>
      <c r="BB112" s="143" t="str">
        <f t="shared" si="7"/>
        <v/>
      </c>
    </row>
    <row r="113" spans="1:54" ht="18" customHeight="1" x14ac:dyDescent="0.15">
      <c r="A113" s="146">
        <f t="shared" si="5"/>
        <v>0</v>
      </c>
      <c r="B113" s="219" t="str">
        <f>IF(A113=1,COUNT($B$8:B112)+1,"")</f>
        <v/>
      </c>
      <c r="C113" s="213" t="str">
        <f>IF(AND(A113=1,NOT(TRIM(AD113)="")),COUNT($C$3:C112)+1,"")</f>
        <v/>
      </c>
      <c r="D113" s="219" t="str">
        <f>IF(AND(A113=1,NOT(TRIM(X113)="")),COUNT($D$3:D112)+1,"")</f>
        <v/>
      </c>
      <c r="E113" s="160" t="s">
        <v>529</v>
      </c>
      <c r="F113" s="1016" t="s">
        <v>79</v>
      </c>
      <c r="G113" s="950"/>
      <c r="H113" s="951"/>
      <c r="I113" s="951"/>
      <c r="J113" s="951"/>
      <c r="K113" s="935"/>
      <c r="L113" s="941"/>
      <c r="M113" s="941"/>
      <c r="N113" s="936"/>
      <c r="O113" s="935"/>
      <c r="P113" s="941"/>
      <c r="Q113" s="941"/>
      <c r="R113" s="941"/>
      <c r="S113" s="217"/>
      <c r="T113" s="255"/>
      <c r="U113" s="947"/>
      <c r="V113" s="947"/>
      <c r="W113" s="947"/>
      <c r="X113" s="954"/>
      <c r="Y113" s="955"/>
      <c r="Z113" s="947"/>
      <c r="AA113" s="947"/>
      <c r="AB113" s="948"/>
      <c r="AC113" s="948"/>
      <c r="AD113" s="948"/>
      <c r="AE113" s="948"/>
      <c r="AF113" s="948"/>
      <c r="AG113" s="948"/>
      <c r="AH113" s="927"/>
      <c r="AI113" s="928"/>
      <c r="AJ113" s="935"/>
      <c r="AK113" s="941"/>
      <c r="AL113" s="941"/>
      <c r="AM113" s="941"/>
      <c r="AN113" s="949"/>
      <c r="AO113" s="139"/>
      <c r="AP113" s="194"/>
      <c r="AQ113" s="195"/>
      <c r="AR113" s="195"/>
      <c r="AS113" s="195"/>
      <c r="AT113" s="195"/>
      <c r="AU113" s="195"/>
      <c r="AV113" s="195"/>
      <c r="AW113" s="195"/>
      <c r="AX113" s="195"/>
      <c r="AY113" s="145"/>
      <c r="AZ113" s="143">
        <v>3</v>
      </c>
      <c r="BA113" s="143" t="str">
        <f t="shared" si="8"/>
        <v/>
      </c>
      <c r="BB113" s="143" t="str">
        <f t="shared" si="7"/>
        <v/>
      </c>
    </row>
    <row r="114" spans="1:54" ht="18" customHeight="1" x14ac:dyDescent="0.15">
      <c r="A114" s="146">
        <f t="shared" si="5"/>
        <v>0</v>
      </c>
      <c r="B114" s="219" t="str">
        <f>IF(A114=1,COUNT($B$8:B113)+1,"")</f>
        <v/>
      </c>
      <c r="C114" s="213" t="str">
        <f>IF(AND(A114=1,NOT(TRIM(AD114)="")),COUNT($C$3:C113)+1,"")</f>
        <v/>
      </c>
      <c r="D114" s="219" t="str">
        <f>IF(AND(A114=1,NOT(TRIM(X114)="")),COUNT($D$3:D113)+1,"")</f>
        <v/>
      </c>
      <c r="E114" s="160" t="s">
        <v>529</v>
      </c>
      <c r="F114" s="1016"/>
      <c r="G114" s="950"/>
      <c r="H114" s="951"/>
      <c r="I114" s="951"/>
      <c r="J114" s="951"/>
      <c r="K114" s="935"/>
      <c r="L114" s="941"/>
      <c r="M114" s="941"/>
      <c r="N114" s="936"/>
      <c r="O114" s="935"/>
      <c r="P114" s="941"/>
      <c r="Q114" s="941"/>
      <c r="R114" s="941"/>
      <c r="S114" s="217"/>
      <c r="T114" s="255"/>
      <c r="U114" s="947"/>
      <c r="V114" s="947"/>
      <c r="W114" s="947"/>
      <c r="X114" s="954"/>
      <c r="Y114" s="955"/>
      <c r="Z114" s="947"/>
      <c r="AA114" s="947"/>
      <c r="AB114" s="948"/>
      <c r="AC114" s="948"/>
      <c r="AD114" s="948"/>
      <c r="AE114" s="948"/>
      <c r="AF114" s="948"/>
      <c r="AG114" s="948"/>
      <c r="AH114" s="927"/>
      <c r="AI114" s="928"/>
      <c r="AJ114" s="935"/>
      <c r="AK114" s="941"/>
      <c r="AL114" s="941"/>
      <c r="AM114" s="941"/>
      <c r="AN114" s="949"/>
      <c r="AO114" s="139"/>
      <c r="AP114" s="194"/>
      <c r="AQ114" s="197"/>
      <c r="AR114" s="196"/>
      <c r="AS114" s="196"/>
      <c r="AT114" s="196"/>
      <c r="AU114" s="196"/>
      <c r="AV114" s="196"/>
      <c r="AW114" s="196"/>
      <c r="AX114" s="196"/>
      <c r="AY114" s="145"/>
      <c r="AZ114" s="143">
        <v>3</v>
      </c>
      <c r="BA114" s="143" t="str">
        <f t="shared" si="8"/>
        <v/>
      </c>
      <c r="BB114" s="143" t="str">
        <f t="shared" si="7"/>
        <v/>
      </c>
    </row>
    <row r="115" spans="1:54" ht="18" customHeight="1" x14ac:dyDescent="0.15">
      <c r="A115" s="146">
        <f t="shared" si="5"/>
        <v>0</v>
      </c>
      <c r="B115" s="219" t="str">
        <f>IF(A115=1,COUNT($B$8:B114)+1,"")</f>
        <v/>
      </c>
      <c r="C115" s="213" t="str">
        <f>IF(AND(A115=1,NOT(TRIM(AD115)="")),COUNT($C$3:C114)+1,"")</f>
        <v/>
      </c>
      <c r="D115" s="219" t="str">
        <f>IF(AND(A115=1,NOT(TRIM(X115)="")),COUNT($D$3:D114)+1,"")</f>
        <v/>
      </c>
      <c r="E115" s="160" t="s">
        <v>529</v>
      </c>
      <c r="F115" s="1016"/>
      <c r="G115" s="950"/>
      <c r="H115" s="951"/>
      <c r="I115" s="951"/>
      <c r="J115" s="951"/>
      <c r="K115" s="935"/>
      <c r="L115" s="941"/>
      <c r="M115" s="941"/>
      <c r="N115" s="936"/>
      <c r="O115" s="935"/>
      <c r="P115" s="941"/>
      <c r="Q115" s="941"/>
      <c r="R115" s="941"/>
      <c r="S115" s="217"/>
      <c r="T115" s="255"/>
      <c r="U115" s="947"/>
      <c r="V115" s="947"/>
      <c r="W115" s="947"/>
      <c r="X115" s="954"/>
      <c r="Y115" s="955"/>
      <c r="Z115" s="947"/>
      <c r="AA115" s="947"/>
      <c r="AB115" s="948"/>
      <c r="AC115" s="948"/>
      <c r="AD115" s="948"/>
      <c r="AE115" s="948"/>
      <c r="AF115" s="948"/>
      <c r="AG115" s="948"/>
      <c r="AH115" s="927"/>
      <c r="AI115" s="928"/>
      <c r="AJ115" s="935"/>
      <c r="AK115" s="941"/>
      <c r="AL115" s="941"/>
      <c r="AM115" s="941"/>
      <c r="AN115" s="949"/>
      <c r="AO115" s="139"/>
      <c r="AP115" s="139"/>
      <c r="AQ115" s="145"/>
      <c r="AR115" s="145"/>
      <c r="AS115" s="145"/>
      <c r="AT115" s="145"/>
      <c r="AU115" s="196"/>
      <c r="AV115" s="196"/>
      <c r="AW115" s="196"/>
      <c r="AX115" s="196"/>
      <c r="AY115" s="145"/>
      <c r="AZ115" s="143">
        <v>3</v>
      </c>
      <c r="BA115" s="143" t="str">
        <f t="shared" si="8"/>
        <v/>
      </c>
      <c r="BB115" s="143" t="str">
        <f t="shared" si="7"/>
        <v/>
      </c>
    </row>
    <row r="116" spans="1:54" ht="18" customHeight="1" x14ac:dyDescent="0.15">
      <c r="A116" s="146">
        <f t="shared" si="5"/>
        <v>0</v>
      </c>
      <c r="B116" s="219" t="str">
        <f>IF(A116=1,COUNT($B$8:B115)+1,"")</f>
        <v/>
      </c>
      <c r="C116" s="213" t="str">
        <f>IF(AND(A116=1,NOT(TRIM(AD116)="")),COUNT($C$3:C115)+1,"")</f>
        <v/>
      </c>
      <c r="D116" s="219" t="str">
        <f>IF(AND(A116=1,NOT(TRIM(X116)="")),COUNT($D$3:D115)+1,"")</f>
        <v/>
      </c>
      <c r="E116" s="160" t="s">
        <v>529</v>
      </c>
      <c r="F116" s="1016"/>
      <c r="G116" s="950"/>
      <c r="H116" s="951"/>
      <c r="I116" s="951"/>
      <c r="J116" s="951"/>
      <c r="K116" s="935"/>
      <c r="L116" s="941"/>
      <c r="M116" s="941"/>
      <c r="N116" s="936"/>
      <c r="O116" s="935"/>
      <c r="P116" s="941"/>
      <c r="Q116" s="941"/>
      <c r="R116" s="941"/>
      <c r="S116" s="217"/>
      <c r="T116" s="255"/>
      <c r="U116" s="947"/>
      <c r="V116" s="947"/>
      <c r="W116" s="947"/>
      <c r="X116" s="954"/>
      <c r="Y116" s="955"/>
      <c r="Z116" s="947"/>
      <c r="AA116" s="947"/>
      <c r="AB116" s="948"/>
      <c r="AC116" s="948"/>
      <c r="AD116" s="948"/>
      <c r="AE116" s="948"/>
      <c r="AF116" s="948"/>
      <c r="AG116" s="948"/>
      <c r="AH116" s="927"/>
      <c r="AI116" s="928"/>
      <c r="AJ116" s="935"/>
      <c r="AK116" s="941"/>
      <c r="AL116" s="941"/>
      <c r="AM116" s="941"/>
      <c r="AN116" s="949"/>
      <c r="AO116" s="139"/>
      <c r="AP116" s="139"/>
      <c r="AQ116" s="145"/>
      <c r="AR116" s="145"/>
      <c r="AS116" s="145"/>
      <c r="AT116" s="145"/>
      <c r="AU116" s="195"/>
      <c r="AV116" s="195"/>
      <c r="AW116" s="195"/>
      <c r="AX116" s="195"/>
      <c r="AY116" s="145"/>
      <c r="AZ116" s="143">
        <v>3</v>
      </c>
      <c r="BA116" s="143" t="str">
        <f t="shared" si="8"/>
        <v/>
      </c>
      <c r="BB116" s="143" t="str">
        <f t="shared" si="7"/>
        <v/>
      </c>
    </row>
    <row r="117" spans="1:54" ht="18" customHeight="1" x14ac:dyDescent="0.15">
      <c r="A117" s="146">
        <f t="shared" ref="A117:A180" si="9">IF(TRIM(G117)="",0,1)</f>
        <v>0</v>
      </c>
      <c r="B117" s="219" t="str">
        <f>IF(A117=1,COUNT($B$8:B116)+1,"")</f>
        <v/>
      </c>
      <c r="C117" s="213" t="str">
        <f>IF(AND(A117=1,NOT(TRIM(AD117)="")),COUNT($C$3:C116)+1,"")</f>
        <v/>
      </c>
      <c r="D117" s="219" t="str">
        <f>IF(AND(A117=1,NOT(TRIM(X117)="")),COUNT($D$3:D116)+1,"")</f>
        <v/>
      </c>
      <c r="E117" s="160" t="s">
        <v>529</v>
      </c>
      <c r="F117" s="1016"/>
      <c r="G117" s="950"/>
      <c r="H117" s="951"/>
      <c r="I117" s="951"/>
      <c r="J117" s="951"/>
      <c r="K117" s="935"/>
      <c r="L117" s="941"/>
      <c r="M117" s="941"/>
      <c r="N117" s="936"/>
      <c r="O117" s="935"/>
      <c r="P117" s="941"/>
      <c r="Q117" s="941"/>
      <c r="R117" s="941"/>
      <c r="S117" s="217"/>
      <c r="T117" s="255"/>
      <c r="U117" s="947"/>
      <c r="V117" s="947"/>
      <c r="W117" s="947"/>
      <c r="X117" s="954"/>
      <c r="Y117" s="955"/>
      <c r="Z117" s="947"/>
      <c r="AA117" s="947"/>
      <c r="AB117" s="948"/>
      <c r="AC117" s="948"/>
      <c r="AD117" s="948"/>
      <c r="AE117" s="948"/>
      <c r="AF117" s="948"/>
      <c r="AG117" s="948"/>
      <c r="AH117" s="927"/>
      <c r="AI117" s="928"/>
      <c r="AJ117" s="935"/>
      <c r="AK117" s="941"/>
      <c r="AL117" s="941"/>
      <c r="AM117" s="941"/>
      <c r="AN117" s="949"/>
      <c r="AO117" s="139"/>
      <c r="AP117" s="139"/>
      <c r="AQ117" s="145"/>
      <c r="AR117" s="145"/>
      <c r="AS117" s="145"/>
      <c r="AT117" s="145"/>
      <c r="AU117" s="195"/>
      <c r="AV117" s="195"/>
      <c r="AW117" s="195"/>
      <c r="AX117" s="195"/>
      <c r="AY117" s="145"/>
      <c r="AZ117" s="143">
        <v>3</v>
      </c>
      <c r="BA117" s="143" t="str">
        <f t="shared" si="8"/>
        <v/>
      </c>
      <c r="BB117" s="143" t="str">
        <f t="shared" si="7"/>
        <v/>
      </c>
    </row>
    <row r="118" spans="1:54" ht="18" customHeight="1" x14ac:dyDescent="0.15">
      <c r="A118" s="146">
        <f t="shared" si="9"/>
        <v>0</v>
      </c>
      <c r="B118" s="219" t="str">
        <f>IF(A118=1,COUNT($B$8:B117)+1,"")</f>
        <v/>
      </c>
      <c r="C118" s="213" t="str">
        <f>IF(AND(A118=1,NOT(TRIM(AD118)="")),COUNT($C$3:C117)+1,"")</f>
        <v/>
      </c>
      <c r="D118" s="219" t="str">
        <f>IF(AND(A118=1,NOT(TRIM(X118)="")),COUNT($D$3:D117)+1,"")</f>
        <v/>
      </c>
      <c r="E118" s="160" t="s">
        <v>529</v>
      </c>
      <c r="F118" s="1016"/>
      <c r="G118" s="950"/>
      <c r="H118" s="951"/>
      <c r="I118" s="951"/>
      <c r="J118" s="951"/>
      <c r="K118" s="935"/>
      <c r="L118" s="941"/>
      <c r="M118" s="941"/>
      <c r="N118" s="936"/>
      <c r="O118" s="935"/>
      <c r="P118" s="941"/>
      <c r="Q118" s="941"/>
      <c r="R118" s="941"/>
      <c r="S118" s="217"/>
      <c r="T118" s="255"/>
      <c r="U118" s="947"/>
      <c r="V118" s="947"/>
      <c r="W118" s="947"/>
      <c r="X118" s="954"/>
      <c r="Y118" s="955"/>
      <c r="Z118" s="947"/>
      <c r="AA118" s="947"/>
      <c r="AB118" s="948"/>
      <c r="AC118" s="948"/>
      <c r="AD118" s="948"/>
      <c r="AE118" s="948"/>
      <c r="AF118" s="948"/>
      <c r="AG118" s="948"/>
      <c r="AH118" s="927"/>
      <c r="AI118" s="928"/>
      <c r="AJ118" s="935"/>
      <c r="AK118" s="941"/>
      <c r="AL118" s="941"/>
      <c r="AM118" s="941"/>
      <c r="AN118" s="949"/>
      <c r="AO118" s="139"/>
      <c r="AP118" s="139"/>
      <c r="AQ118" s="145"/>
      <c r="AR118" s="145"/>
      <c r="AS118" s="145"/>
      <c r="AT118" s="139"/>
      <c r="AU118" s="195"/>
      <c r="AV118" s="195"/>
      <c r="AW118" s="195"/>
      <c r="AX118" s="195"/>
      <c r="AY118" s="145"/>
      <c r="AZ118" s="143">
        <v>3</v>
      </c>
      <c r="BA118" s="143" t="str">
        <f t="shared" si="8"/>
        <v/>
      </c>
      <c r="BB118" s="143" t="str">
        <f t="shared" si="7"/>
        <v/>
      </c>
    </row>
    <row r="119" spans="1:54" ht="18" customHeight="1" x14ac:dyDescent="0.15">
      <c r="A119" s="146">
        <f t="shared" si="9"/>
        <v>0</v>
      </c>
      <c r="B119" s="219" t="str">
        <f>IF(A119=1,COUNT($B$8:B118)+1,"")</f>
        <v/>
      </c>
      <c r="C119" s="213" t="str">
        <f>IF(AND(A119=1,NOT(TRIM(AD119)="")),COUNT($C$3:C118)+1,"")</f>
        <v/>
      </c>
      <c r="D119" s="219" t="str">
        <f>IF(AND(A119=1,NOT(TRIM(X119)="")),COUNT($D$3:D118)+1,"")</f>
        <v/>
      </c>
      <c r="E119" s="160" t="s">
        <v>529</v>
      </c>
      <c r="F119" s="1016"/>
      <c r="G119" s="950"/>
      <c r="H119" s="951"/>
      <c r="I119" s="951"/>
      <c r="J119" s="951"/>
      <c r="K119" s="935"/>
      <c r="L119" s="941"/>
      <c r="M119" s="941"/>
      <c r="N119" s="936"/>
      <c r="O119" s="935"/>
      <c r="P119" s="941"/>
      <c r="Q119" s="941"/>
      <c r="R119" s="941"/>
      <c r="S119" s="217"/>
      <c r="T119" s="255"/>
      <c r="U119" s="947"/>
      <c r="V119" s="947"/>
      <c r="W119" s="947"/>
      <c r="X119" s="954"/>
      <c r="Y119" s="955"/>
      <c r="Z119" s="947"/>
      <c r="AA119" s="947"/>
      <c r="AB119" s="948"/>
      <c r="AC119" s="948"/>
      <c r="AD119" s="948"/>
      <c r="AE119" s="948"/>
      <c r="AF119" s="948"/>
      <c r="AG119" s="948"/>
      <c r="AH119" s="927"/>
      <c r="AI119" s="928"/>
      <c r="AJ119" s="935"/>
      <c r="AK119" s="941"/>
      <c r="AL119" s="941"/>
      <c r="AM119" s="941"/>
      <c r="AN119" s="949"/>
      <c r="AO119" s="139"/>
      <c r="AP119" s="194"/>
      <c r="AQ119" s="196"/>
      <c r="AR119" s="196"/>
      <c r="AS119" s="196"/>
      <c r="AT119" s="196"/>
      <c r="AU119" s="195"/>
      <c r="AV119" s="195"/>
      <c r="AW119" s="195"/>
      <c r="AX119" s="195"/>
      <c r="AY119" s="145"/>
      <c r="AZ119" s="143">
        <v>3</v>
      </c>
      <c r="BA119" s="143" t="str">
        <f t="shared" si="8"/>
        <v/>
      </c>
      <c r="BB119" s="143" t="str">
        <f t="shared" si="7"/>
        <v/>
      </c>
    </row>
    <row r="120" spans="1:54" ht="18" customHeight="1" x14ac:dyDescent="0.15">
      <c r="A120" s="146">
        <f t="shared" si="9"/>
        <v>0</v>
      </c>
      <c r="B120" s="219" t="str">
        <f>IF(A120=1,COUNT($B$8:B119)+1,"")</f>
        <v/>
      </c>
      <c r="C120" s="213" t="str">
        <f>IF(AND(A120=1,NOT(TRIM(AD120)="")),COUNT($C$3:C119)+1,"")</f>
        <v/>
      </c>
      <c r="D120" s="219" t="str">
        <f>IF(AND(A120=1,NOT(TRIM(X120)="")),COUNT($D$3:D119)+1,"")</f>
        <v/>
      </c>
      <c r="E120" s="160" t="s">
        <v>529</v>
      </c>
      <c r="F120" s="1016"/>
      <c r="G120" s="950"/>
      <c r="H120" s="951"/>
      <c r="I120" s="951"/>
      <c r="J120" s="951"/>
      <c r="K120" s="935"/>
      <c r="L120" s="941"/>
      <c r="M120" s="941"/>
      <c r="N120" s="936"/>
      <c r="O120" s="935"/>
      <c r="P120" s="941"/>
      <c r="Q120" s="941"/>
      <c r="R120" s="941"/>
      <c r="S120" s="217"/>
      <c r="T120" s="255"/>
      <c r="U120" s="947"/>
      <c r="V120" s="947"/>
      <c r="W120" s="947"/>
      <c r="X120" s="954"/>
      <c r="Y120" s="955"/>
      <c r="Z120" s="947"/>
      <c r="AA120" s="947"/>
      <c r="AB120" s="948"/>
      <c r="AC120" s="948"/>
      <c r="AD120" s="948"/>
      <c r="AE120" s="948"/>
      <c r="AF120" s="948"/>
      <c r="AG120" s="948"/>
      <c r="AH120" s="927"/>
      <c r="AI120" s="928"/>
      <c r="AJ120" s="935"/>
      <c r="AK120" s="941"/>
      <c r="AL120" s="941"/>
      <c r="AM120" s="941"/>
      <c r="AN120" s="949"/>
      <c r="AO120" s="139"/>
      <c r="AP120" s="147" t="s">
        <v>609</v>
      </c>
      <c r="AQ120" s="145"/>
      <c r="AR120" s="145"/>
      <c r="AS120" s="145"/>
      <c r="AT120" s="145"/>
      <c r="AU120" s="195"/>
      <c r="AV120" s="195"/>
      <c r="AW120" s="195"/>
      <c r="AX120" s="195"/>
      <c r="AY120" s="145"/>
      <c r="AZ120" s="143">
        <v>3</v>
      </c>
      <c r="BA120" s="143" t="str">
        <f t="shared" si="8"/>
        <v/>
      </c>
      <c r="BB120" s="143" t="str">
        <f t="shared" si="7"/>
        <v/>
      </c>
    </row>
    <row r="121" spans="1:54" ht="18" customHeight="1" x14ac:dyDescent="0.15">
      <c r="A121" s="146">
        <f t="shared" si="9"/>
        <v>0</v>
      </c>
      <c r="B121" s="219" t="str">
        <f>IF(A121=1,COUNT($B$8:B120)+1,"")</f>
        <v/>
      </c>
      <c r="C121" s="213" t="str">
        <f>IF(AND(A121=1,NOT(TRIM(AD121)="")),COUNT($C$3:C120)+1,"")</f>
        <v/>
      </c>
      <c r="D121" s="219" t="str">
        <f>IF(AND(A121=1,NOT(TRIM(X121)="")),COUNT($D$3:D120)+1,"")</f>
        <v/>
      </c>
      <c r="E121" s="160" t="s">
        <v>529</v>
      </c>
      <c r="F121" s="1016"/>
      <c r="G121" s="950"/>
      <c r="H121" s="951"/>
      <c r="I121" s="951"/>
      <c r="J121" s="951"/>
      <c r="K121" s="935"/>
      <c r="L121" s="941"/>
      <c r="M121" s="941"/>
      <c r="N121" s="936"/>
      <c r="O121" s="935"/>
      <c r="P121" s="941"/>
      <c r="Q121" s="941"/>
      <c r="R121" s="941"/>
      <c r="S121" s="217"/>
      <c r="T121" s="255"/>
      <c r="U121" s="947"/>
      <c r="V121" s="947"/>
      <c r="W121" s="947"/>
      <c r="X121" s="954"/>
      <c r="Y121" s="955"/>
      <c r="Z121" s="947"/>
      <c r="AA121" s="947"/>
      <c r="AB121" s="948"/>
      <c r="AC121" s="948"/>
      <c r="AD121" s="948"/>
      <c r="AE121" s="948"/>
      <c r="AF121" s="948"/>
      <c r="AG121" s="948"/>
      <c r="AH121" s="927"/>
      <c r="AI121" s="928"/>
      <c r="AJ121" s="935"/>
      <c r="AK121" s="941"/>
      <c r="AL121" s="941"/>
      <c r="AM121" s="941"/>
      <c r="AN121" s="949"/>
      <c r="AO121" s="139"/>
      <c r="AP121" s="989" t="s">
        <v>503</v>
      </c>
      <c r="AQ121" s="990"/>
      <c r="AR121" s="990"/>
      <c r="AS121" s="991"/>
      <c r="AT121" s="145"/>
      <c r="AU121" s="195"/>
      <c r="AV121" s="195"/>
      <c r="AW121" s="195"/>
      <c r="AX121" s="195"/>
      <c r="AY121" s="145"/>
      <c r="AZ121" s="143">
        <v>3</v>
      </c>
      <c r="BA121" s="143" t="str">
        <f t="shared" si="8"/>
        <v/>
      </c>
      <c r="BB121" s="143" t="str">
        <f t="shared" si="7"/>
        <v/>
      </c>
    </row>
    <row r="122" spans="1:54" ht="18" customHeight="1" x14ac:dyDescent="0.15">
      <c r="A122" s="146">
        <f t="shared" si="9"/>
        <v>0</v>
      </c>
      <c r="B122" s="219" t="str">
        <f>IF(A122=1,COUNT($B$8:B121)+1,"")</f>
        <v/>
      </c>
      <c r="C122" s="213" t="str">
        <f>IF(AND(A122=1,NOT(TRIM(AD122)="")),COUNT($C$3:C121)+1,"")</f>
        <v/>
      </c>
      <c r="D122" s="219" t="str">
        <f>IF(AND(A122=1,NOT(TRIM(X122)="")),COUNT($D$3:D121)+1,"")</f>
        <v/>
      </c>
      <c r="E122" s="160" t="s">
        <v>529</v>
      </c>
      <c r="F122" s="1016"/>
      <c r="G122" s="950"/>
      <c r="H122" s="951"/>
      <c r="I122" s="951"/>
      <c r="J122" s="951"/>
      <c r="K122" s="935"/>
      <c r="L122" s="941"/>
      <c r="M122" s="941"/>
      <c r="N122" s="936"/>
      <c r="O122" s="935"/>
      <c r="P122" s="941"/>
      <c r="Q122" s="941"/>
      <c r="R122" s="941"/>
      <c r="S122" s="217"/>
      <c r="T122" s="255"/>
      <c r="U122" s="947"/>
      <c r="V122" s="947"/>
      <c r="W122" s="947"/>
      <c r="X122" s="954"/>
      <c r="Y122" s="955"/>
      <c r="Z122" s="947"/>
      <c r="AA122" s="947"/>
      <c r="AB122" s="948"/>
      <c r="AC122" s="948"/>
      <c r="AD122" s="948"/>
      <c r="AE122" s="948"/>
      <c r="AF122" s="948"/>
      <c r="AG122" s="948"/>
      <c r="AH122" s="927"/>
      <c r="AI122" s="928"/>
      <c r="AJ122" s="935"/>
      <c r="AK122" s="941"/>
      <c r="AL122" s="941"/>
      <c r="AM122" s="941"/>
      <c r="AN122" s="949"/>
      <c r="AO122" s="139"/>
      <c r="AP122" s="989" t="s">
        <v>504</v>
      </c>
      <c r="AQ122" s="990"/>
      <c r="AR122" s="990"/>
      <c r="AS122" s="991"/>
      <c r="AT122" s="145"/>
      <c r="AU122" s="195"/>
      <c r="AV122" s="195"/>
      <c r="AW122" s="195"/>
      <c r="AX122" s="195"/>
      <c r="AY122" s="145"/>
      <c r="AZ122" s="143">
        <v>3</v>
      </c>
      <c r="BA122" s="143" t="str">
        <f t="shared" si="8"/>
        <v/>
      </c>
      <c r="BB122" s="143" t="str">
        <f t="shared" si="7"/>
        <v/>
      </c>
    </row>
    <row r="123" spans="1:54" ht="18" customHeight="1" x14ac:dyDescent="0.15">
      <c r="A123" s="146">
        <f t="shared" si="9"/>
        <v>0</v>
      </c>
      <c r="B123" s="219" t="str">
        <f>IF(A123=1,COUNT($B$8:B122)+1,"")</f>
        <v/>
      </c>
      <c r="C123" s="213" t="str">
        <f>IF(AND(A123=1,NOT(TRIM(AD123)="")),COUNT($C$3:C122)+1,"")</f>
        <v/>
      </c>
      <c r="D123" s="219" t="str">
        <f>IF(AND(A123=1,NOT(TRIM(X123)="")),COUNT($D$3:D122)+1,"")</f>
        <v/>
      </c>
      <c r="E123" s="160" t="s">
        <v>529</v>
      </c>
      <c r="F123" s="1016" t="s">
        <v>79</v>
      </c>
      <c r="G123" s="950"/>
      <c r="H123" s="951"/>
      <c r="I123" s="951"/>
      <c r="J123" s="951"/>
      <c r="K123" s="935"/>
      <c r="L123" s="941"/>
      <c r="M123" s="941"/>
      <c r="N123" s="936"/>
      <c r="O123" s="935"/>
      <c r="P123" s="941"/>
      <c r="Q123" s="941"/>
      <c r="R123" s="941"/>
      <c r="S123" s="217"/>
      <c r="T123" s="255"/>
      <c r="U123" s="947"/>
      <c r="V123" s="947"/>
      <c r="W123" s="947"/>
      <c r="X123" s="954"/>
      <c r="Y123" s="955"/>
      <c r="Z123" s="947"/>
      <c r="AA123" s="947"/>
      <c r="AB123" s="948"/>
      <c r="AC123" s="948"/>
      <c r="AD123" s="948"/>
      <c r="AE123" s="948"/>
      <c r="AF123" s="948"/>
      <c r="AG123" s="948"/>
      <c r="AH123" s="927"/>
      <c r="AI123" s="928"/>
      <c r="AJ123" s="935"/>
      <c r="AK123" s="941"/>
      <c r="AL123" s="941"/>
      <c r="AM123" s="941"/>
      <c r="AN123" s="949"/>
      <c r="AO123" s="139"/>
      <c r="AP123" s="989" t="s">
        <v>505</v>
      </c>
      <c r="AQ123" s="990"/>
      <c r="AR123" s="990"/>
      <c r="AS123" s="991"/>
      <c r="AT123" s="145"/>
      <c r="AU123" s="195"/>
      <c r="AV123" s="195"/>
      <c r="AW123" s="195"/>
      <c r="AX123" s="195"/>
      <c r="AY123" s="145"/>
      <c r="AZ123" s="143">
        <v>3</v>
      </c>
      <c r="BA123" s="143" t="str">
        <f t="shared" si="8"/>
        <v/>
      </c>
      <c r="BB123" s="143" t="str">
        <f t="shared" si="7"/>
        <v/>
      </c>
    </row>
    <row r="124" spans="1:54" ht="18" customHeight="1" x14ac:dyDescent="0.15">
      <c r="A124" s="146">
        <f t="shared" si="9"/>
        <v>0</v>
      </c>
      <c r="B124" s="219" t="str">
        <f>IF(A124=1,COUNT($B$8:B123)+1,"")</f>
        <v/>
      </c>
      <c r="C124" s="213" t="str">
        <f>IF(AND(A124=1,NOT(TRIM(AD124)="")),COUNT($C$3:C123)+1,"")</f>
        <v/>
      </c>
      <c r="D124" s="219" t="str">
        <f>IF(AND(A124=1,NOT(TRIM(X124)="")),COUNT($D$3:D123)+1,"")</f>
        <v/>
      </c>
      <c r="E124" s="160" t="s">
        <v>529</v>
      </c>
      <c r="F124" s="1016"/>
      <c r="G124" s="950"/>
      <c r="H124" s="951"/>
      <c r="I124" s="951"/>
      <c r="J124" s="951"/>
      <c r="K124" s="935"/>
      <c r="L124" s="941"/>
      <c r="M124" s="941"/>
      <c r="N124" s="936"/>
      <c r="O124" s="935"/>
      <c r="P124" s="941"/>
      <c r="Q124" s="941"/>
      <c r="R124" s="941"/>
      <c r="S124" s="217"/>
      <c r="T124" s="255"/>
      <c r="U124" s="947"/>
      <c r="V124" s="947"/>
      <c r="W124" s="947"/>
      <c r="X124" s="954"/>
      <c r="Y124" s="955"/>
      <c r="Z124" s="947"/>
      <c r="AA124" s="947"/>
      <c r="AB124" s="948"/>
      <c r="AC124" s="948"/>
      <c r="AD124" s="948"/>
      <c r="AE124" s="948"/>
      <c r="AF124" s="948"/>
      <c r="AG124" s="948"/>
      <c r="AH124" s="927"/>
      <c r="AI124" s="928"/>
      <c r="AJ124" s="935"/>
      <c r="AK124" s="941"/>
      <c r="AL124" s="941"/>
      <c r="AM124" s="941"/>
      <c r="AN124" s="949"/>
      <c r="AO124" s="139"/>
      <c r="AP124" s="989" t="s">
        <v>506</v>
      </c>
      <c r="AQ124" s="990"/>
      <c r="AR124" s="990"/>
      <c r="AS124" s="991"/>
      <c r="AT124" s="145"/>
      <c r="AU124" s="145"/>
      <c r="AV124" s="145"/>
      <c r="AW124" s="145"/>
      <c r="AX124" s="145"/>
      <c r="AY124" s="145"/>
      <c r="AZ124" s="143">
        <v>3</v>
      </c>
      <c r="BA124" s="143" t="str">
        <f t="shared" si="8"/>
        <v/>
      </c>
      <c r="BB124" s="143" t="str">
        <f t="shared" si="7"/>
        <v/>
      </c>
    </row>
    <row r="125" spans="1:54" ht="18" customHeight="1" x14ac:dyDescent="0.15">
      <c r="A125" s="146">
        <f t="shared" si="9"/>
        <v>0</v>
      </c>
      <c r="B125" s="219" t="str">
        <f>IF(A125=1,COUNT($B$8:B124)+1,"")</f>
        <v/>
      </c>
      <c r="C125" s="213" t="str">
        <f>IF(AND(A125=1,NOT(TRIM(AD125)="")),COUNT($C$3:C124)+1,"")</f>
        <v/>
      </c>
      <c r="D125" s="219" t="str">
        <f>IF(AND(A125=1,NOT(TRIM(X125)="")),COUNT($D$3:D124)+1,"")</f>
        <v/>
      </c>
      <c r="E125" s="160" t="s">
        <v>529</v>
      </c>
      <c r="F125" s="1016"/>
      <c r="G125" s="950"/>
      <c r="H125" s="951"/>
      <c r="I125" s="951"/>
      <c r="J125" s="951"/>
      <c r="K125" s="935"/>
      <c r="L125" s="941"/>
      <c r="M125" s="941"/>
      <c r="N125" s="936"/>
      <c r="O125" s="935"/>
      <c r="P125" s="941"/>
      <c r="Q125" s="941"/>
      <c r="R125" s="941"/>
      <c r="S125" s="217"/>
      <c r="T125" s="255"/>
      <c r="U125" s="947"/>
      <c r="V125" s="947"/>
      <c r="W125" s="947"/>
      <c r="X125" s="954"/>
      <c r="Y125" s="955"/>
      <c r="Z125" s="947"/>
      <c r="AA125" s="947"/>
      <c r="AB125" s="948"/>
      <c r="AC125" s="948"/>
      <c r="AD125" s="948"/>
      <c r="AE125" s="948"/>
      <c r="AF125" s="948"/>
      <c r="AG125" s="948"/>
      <c r="AH125" s="927"/>
      <c r="AI125" s="928"/>
      <c r="AJ125" s="935"/>
      <c r="AK125" s="941"/>
      <c r="AL125" s="941"/>
      <c r="AM125" s="941"/>
      <c r="AN125" s="949"/>
      <c r="AO125" s="139"/>
      <c r="AP125" s="989" t="s">
        <v>507</v>
      </c>
      <c r="AQ125" s="990"/>
      <c r="AR125" s="990"/>
      <c r="AS125" s="991"/>
      <c r="AT125" s="145"/>
      <c r="AU125" s="145"/>
      <c r="AV125" s="145"/>
      <c r="AW125" s="145"/>
      <c r="AX125" s="145"/>
      <c r="AY125" s="145"/>
      <c r="AZ125" s="143">
        <v>3</v>
      </c>
      <c r="BA125" s="143" t="str">
        <f t="shared" si="8"/>
        <v/>
      </c>
      <c r="BB125" s="143" t="str">
        <f t="shared" si="7"/>
        <v/>
      </c>
    </row>
    <row r="126" spans="1:54" ht="18" customHeight="1" x14ac:dyDescent="0.15">
      <c r="A126" s="146">
        <f t="shared" si="9"/>
        <v>0</v>
      </c>
      <c r="B126" s="219" t="str">
        <f>IF(A126=1,COUNT($B$8:B125)+1,"")</f>
        <v/>
      </c>
      <c r="C126" s="213" t="str">
        <f>IF(AND(A126=1,NOT(TRIM(AD126)="")),COUNT($C$3:C125)+1,"")</f>
        <v/>
      </c>
      <c r="D126" s="219" t="str">
        <f>IF(AND(A126=1,NOT(TRIM(X126)="")),COUNT($D$3:D125)+1,"")</f>
        <v/>
      </c>
      <c r="E126" s="160" t="s">
        <v>529</v>
      </c>
      <c r="F126" s="1016"/>
      <c r="G126" s="950"/>
      <c r="H126" s="951"/>
      <c r="I126" s="951"/>
      <c r="J126" s="951"/>
      <c r="K126" s="935"/>
      <c r="L126" s="941"/>
      <c r="M126" s="941"/>
      <c r="N126" s="936"/>
      <c r="O126" s="935"/>
      <c r="P126" s="941"/>
      <c r="Q126" s="941"/>
      <c r="R126" s="941"/>
      <c r="S126" s="217"/>
      <c r="T126" s="255"/>
      <c r="U126" s="947"/>
      <c r="V126" s="947"/>
      <c r="W126" s="947"/>
      <c r="X126" s="954"/>
      <c r="Y126" s="955"/>
      <c r="Z126" s="947"/>
      <c r="AA126" s="947"/>
      <c r="AB126" s="948"/>
      <c r="AC126" s="948"/>
      <c r="AD126" s="948"/>
      <c r="AE126" s="948"/>
      <c r="AF126" s="948"/>
      <c r="AG126" s="948"/>
      <c r="AH126" s="927"/>
      <c r="AI126" s="928"/>
      <c r="AJ126" s="935"/>
      <c r="AK126" s="941"/>
      <c r="AL126" s="941"/>
      <c r="AM126" s="941"/>
      <c r="AN126" s="949"/>
      <c r="AO126" s="139"/>
      <c r="AP126" s="989" t="s">
        <v>391</v>
      </c>
      <c r="AQ126" s="990"/>
      <c r="AR126" s="990"/>
      <c r="AS126" s="991"/>
      <c r="AT126" s="145"/>
      <c r="AU126" s="145"/>
      <c r="AV126" s="145"/>
      <c r="AW126" s="145"/>
      <c r="AX126" s="145"/>
      <c r="AY126" s="145"/>
      <c r="AZ126" s="143">
        <v>3</v>
      </c>
      <c r="BA126" s="143" t="str">
        <f t="shared" si="8"/>
        <v/>
      </c>
      <c r="BB126" s="143" t="str">
        <f t="shared" si="7"/>
        <v/>
      </c>
    </row>
    <row r="127" spans="1:54" ht="18" customHeight="1" x14ac:dyDescent="0.15">
      <c r="A127" s="146">
        <f t="shared" si="9"/>
        <v>0</v>
      </c>
      <c r="B127" s="219" t="str">
        <f>IF(A127=1,COUNT($B$8:B126)+1,"")</f>
        <v/>
      </c>
      <c r="C127" s="213" t="str">
        <f>IF(AND(A127=1,NOT(TRIM(AD127)="")),COUNT($C$3:C126)+1,"")</f>
        <v/>
      </c>
      <c r="D127" s="219" t="str">
        <f>IF(AND(A127=1,NOT(TRIM(X127)="")),COUNT($D$3:D126)+1,"")</f>
        <v/>
      </c>
      <c r="E127" s="160" t="s">
        <v>529</v>
      </c>
      <c r="F127" s="1016"/>
      <c r="G127" s="950"/>
      <c r="H127" s="951"/>
      <c r="I127" s="951"/>
      <c r="J127" s="951"/>
      <c r="K127" s="935"/>
      <c r="L127" s="941"/>
      <c r="M127" s="941"/>
      <c r="N127" s="936"/>
      <c r="O127" s="935"/>
      <c r="P127" s="941"/>
      <c r="Q127" s="941"/>
      <c r="R127" s="941"/>
      <c r="S127" s="217"/>
      <c r="T127" s="255"/>
      <c r="U127" s="947"/>
      <c r="V127" s="947"/>
      <c r="W127" s="947"/>
      <c r="X127" s="954"/>
      <c r="Y127" s="955"/>
      <c r="Z127" s="947"/>
      <c r="AA127" s="947"/>
      <c r="AB127" s="948"/>
      <c r="AC127" s="948"/>
      <c r="AD127" s="948"/>
      <c r="AE127" s="948"/>
      <c r="AF127" s="948"/>
      <c r="AG127" s="948"/>
      <c r="AH127" s="927"/>
      <c r="AI127" s="928"/>
      <c r="AJ127" s="935"/>
      <c r="AK127" s="941"/>
      <c r="AL127" s="941"/>
      <c r="AM127" s="941"/>
      <c r="AN127" s="949"/>
      <c r="AO127" s="139"/>
      <c r="AP127" s="989"/>
      <c r="AQ127" s="990"/>
      <c r="AR127" s="990"/>
      <c r="AS127" s="991"/>
      <c r="AT127" s="145"/>
      <c r="AU127" s="145"/>
      <c r="AV127" s="145"/>
      <c r="AW127" s="145"/>
      <c r="AX127" s="145"/>
      <c r="AY127" s="145"/>
      <c r="AZ127" s="143">
        <v>3</v>
      </c>
      <c r="BA127" s="143" t="str">
        <f t="shared" si="8"/>
        <v/>
      </c>
      <c r="BB127" s="143" t="str">
        <f t="shared" si="7"/>
        <v/>
      </c>
    </row>
    <row r="128" spans="1:54" ht="18" customHeight="1" x14ac:dyDescent="0.15">
      <c r="A128" s="146">
        <f t="shared" si="9"/>
        <v>0</v>
      </c>
      <c r="B128" s="219" t="str">
        <f>IF(A128=1,COUNT($B$8:B127)+1,"")</f>
        <v/>
      </c>
      <c r="C128" s="213" t="str">
        <f>IF(AND(A128=1,NOT(TRIM(AD128)="")),COUNT($C$3:C127)+1,"")</f>
        <v/>
      </c>
      <c r="D128" s="219" t="str">
        <f>IF(AND(A128=1,NOT(TRIM(X128)="")),COUNT($D$3:D127)+1,"")</f>
        <v/>
      </c>
      <c r="E128" s="160" t="s">
        <v>529</v>
      </c>
      <c r="F128" s="1016"/>
      <c r="G128" s="950"/>
      <c r="H128" s="951"/>
      <c r="I128" s="951"/>
      <c r="J128" s="951"/>
      <c r="K128" s="935"/>
      <c r="L128" s="941"/>
      <c r="M128" s="941"/>
      <c r="N128" s="936"/>
      <c r="O128" s="935"/>
      <c r="P128" s="941"/>
      <c r="Q128" s="941"/>
      <c r="R128" s="941"/>
      <c r="S128" s="217"/>
      <c r="T128" s="255"/>
      <c r="U128" s="947"/>
      <c r="V128" s="947"/>
      <c r="W128" s="947"/>
      <c r="X128" s="954"/>
      <c r="Y128" s="955"/>
      <c r="Z128" s="947"/>
      <c r="AA128" s="947"/>
      <c r="AB128" s="948"/>
      <c r="AC128" s="948"/>
      <c r="AD128" s="948"/>
      <c r="AE128" s="948"/>
      <c r="AF128" s="948"/>
      <c r="AG128" s="948"/>
      <c r="AH128" s="927"/>
      <c r="AI128" s="928"/>
      <c r="AJ128" s="935"/>
      <c r="AK128" s="941"/>
      <c r="AL128" s="941"/>
      <c r="AM128" s="941"/>
      <c r="AN128" s="949"/>
      <c r="AO128" s="139"/>
      <c r="AP128" s="139"/>
      <c r="AQ128" s="145"/>
      <c r="AR128" s="145"/>
      <c r="AS128" s="145"/>
      <c r="AT128" s="145"/>
      <c r="AU128" s="145"/>
      <c r="AV128" s="145"/>
      <c r="AW128" s="145"/>
      <c r="AX128" s="145"/>
      <c r="AY128" s="139"/>
      <c r="AZ128" s="143">
        <v>3</v>
      </c>
      <c r="BA128" s="143" t="str">
        <f t="shared" si="8"/>
        <v/>
      </c>
      <c r="BB128" s="143" t="str">
        <f t="shared" si="7"/>
        <v/>
      </c>
    </row>
    <row r="129" spans="1:54" ht="18" customHeight="1" x14ac:dyDescent="0.15">
      <c r="A129" s="146">
        <f t="shared" si="9"/>
        <v>0</v>
      </c>
      <c r="B129" s="219" t="str">
        <f>IF(A129=1,COUNT($B$8:B128)+1,"")</f>
        <v/>
      </c>
      <c r="C129" s="213" t="str">
        <f>IF(AND(A129=1,NOT(TRIM(AD129)="")),COUNT($C$3:C128)+1,"")</f>
        <v/>
      </c>
      <c r="D129" s="219" t="str">
        <f>IF(AND(A129=1,NOT(TRIM(X129)="")),COUNT($D$3:D128)+1,"")</f>
        <v/>
      </c>
      <c r="E129" s="160" t="s">
        <v>529</v>
      </c>
      <c r="F129" s="1016"/>
      <c r="G129" s="950"/>
      <c r="H129" s="951"/>
      <c r="I129" s="951"/>
      <c r="J129" s="951"/>
      <c r="K129" s="935"/>
      <c r="L129" s="941"/>
      <c r="M129" s="941"/>
      <c r="N129" s="936"/>
      <c r="O129" s="935"/>
      <c r="P129" s="941"/>
      <c r="Q129" s="941"/>
      <c r="R129" s="941"/>
      <c r="S129" s="217"/>
      <c r="T129" s="255"/>
      <c r="U129" s="947"/>
      <c r="V129" s="947"/>
      <c r="W129" s="947"/>
      <c r="X129" s="954"/>
      <c r="Y129" s="955"/>
      <c r="Z129" s="947"/>
      <c r="AA129" s="947"/>
      <c r="AB129" s="948"/>
      <c r="AC129" s="948"/>
      <c r="AD129" s="948"/>
      <c r="AE129" s="948"/>
      <c r="AF129" s="948"/>
      <c r="AG129" s="948"/>
      <c r="AH129" s="927"/>
      <c r="AI129" s="928"/>
      <c r="AJ129" s="935"/>
      <c r="AK129" s="941"/>
      <c r="AL129" s="941"/>
      <c r="AM129" s="941"/>
      <c r="AN129" s="949"/>
      <c r="AO129" s="139"/>
      <c r="AP129" s="139"/>
      <c r="AQ129" s="145"/>
      <c r="AR129" s="145"/>
      <c r="AS129" s="145"/>
      <c r="AT129" s="139"/>
      <c r="AU129" s="145"/>
      <c r="AV129" s="145"/>
      <c r="AW129" s="145"/>
      <c r="AX129" s="145"/>
      <c r="AY129" s="139"/>
      <c r="AZ129" s="143">
        <v>3</v>
      </c>
      <c r="BA129" s="143" t="str">
        <f t="shared" si="8"/>
        <v/>
      </c>
      <c r="BB129" s="143" t="str">
        <f t="shared" si="7"/>
        <v/>
      </c>
    </row>
    <row r="130" spans="1:54" ht="18" customHeight="1" x14ac:dyDescent="0.15">
      <c r="A130" s="146">
        <f t="shared" si="9"/>
        <v>0</v>
      </c>
      <c r="B130" s="219" t="str">
        <f>IF(A130=1,COUNT($B$8:B129)+1,"")</f>
        <v/>
      </c>
      <c r="C130" s="213" t="str">
        <f>IF(AND(A130=1,NOT(TRIM(AD130)="")),COUNT($C$3:C129)+1,"")</f>
        <v/>
      </c>
      <c r="D130" s="219" t="str">
        <f>IF(AND(A130=1,NOT(TRIM(X130)="")),COUNT($D$3:D129)+1,"")</f>
        <v/>
      </c>
      <c r="E130" s="160" t="s">
        <v>529</v>
      </c>
      <c r="F130" s="1016"/>
      <c r="G130" s="950"/>
      <c r="H130" s="951"/>
      <c r="I130" s="951"/>
      <c r="J130" s="951"/>
      <c r="K130" s="935"/>
      <c r="L130" s="941"/>
      <c r="M130" s="941"/>
      <c r="N130" s="936"/>
      <c r="O130" s="935"/>
      <c r="P130" s="941"/>
      <c r="Q130" s="941"/>
      <c r="R130" s="941"/>
      <c r="S130" s="217"/>
      <c r="T130" s="255"/>
      <c r="U130" s="947"/>
      <c r="V130" s="947"/>
      <c r="W130" s="947"/>
      <c r="X130" s="954"/>
      <c r="Y130" s="955"/>
      <c r="Z130" s="947"/>
      <c r="AA130" s="947"/>
      <c r="AB130" s="948"/>
      <c r="AC130" s="948"/>
      <c r="AD130" s="948"/>
      <c r="AE130" s="948"/>
      <c r="AF130" s="948"/>
      <c r="AG130" s="948"/>
      <c r="AH130" s="927"/>
      <c r="AI130" s="928"/>
      <c r="AJ130" s="935"/>
      <c r="AK130" s="941"/>
      <c r="AL130" s="941"/>
      <c r="AM130" s="941"/>
      <c r="AN130" s="949"/>
      <c r="AO130" s="139"/>
      <c r="AP130" s="139"/>
      <c r="AQ130" s="145"/>
      <c r="AR130" s="145"/>
      <c r="AS130" s="145"/>
      <c r="AT130" s="148"/>
      <c r="AU130" s="145"/>
      <c r="AV130" s="145"/>
      <c r="AW130" s="145"/>
      <c r="AX130" s="145"/>
      <c r="AY130" s="148"/>
      <c r="AZ130" s="143">
        <v>3</v>
      </c>
      <c r="BA130" s="143" t="str">
        <f t="shared" si="8"/>
        <v/>
      </c>
      <c r="BB130" s="143" t="str">
        <f t="shared" si="7"/>
        <v/>
      </c>
    </row>
    <row r="131" spans="1:54" ht="18" customHeight="1" x14ac:dyDescent="0.15">
      <c r="A131" s="146">
        <f t="shared" si="9"/>
        <v>0</v>
      </c>
      <c r="B131" s="219" t="str">
        <f>IF(A131=1,COUNT($B$8:B130)+1,"")</f>
        <v/>
      </c>
      <c r="C131" s="213" t="str">
        <f>IF(AND(A131=1,NOT(TRIM(AD131)="")),COUNT($C$3:C130)+1,"")</f>
        <v/>
      </c>
      <c r="D131" s="219" t="str">
        <f>IF(AND(A131=1,NOT(TRIM(X131)="")),COUNT($D$3:D130)+1,"")</f>
        <v/>
      </c>
      <c r="E131" s="160" t="s">
        <v>529</v>
      </c>
      <c r="F131" s="1016"/>
      <c r="G131" s="950"/>
      <c r="H131" s="951"/>
      <c r="I131" s="951"/>
      <c r="J131" s="951"/>
      <c r="K131" s="935"/>
      <c r="L131" s="941"/>
      <c r="M131" s="941"/>
      <c r="N131" s="936"/>
      <c r="O131" s="935"/>
      <c r="P131" s="941"/>
      <c r="Q131" s="941"/>
      <c r="R131" s="941"/>
      <c r="S131" s="217"/>
      <c r="T131" s="255"/>
      <c r="U131" s="947"/>
      <c r="V131" s="947"/>
      <c r="W131" s="947"/>
      <c r="X131" s="954"/>
      <c r="Y131" s="955"/>
      <c r="Z131" s="947"/>
      <c r="AA131" s="947"/>
      <c r="AB131" s="948"/>
      <c r="AC131" s="948"/>
      <c r="AD131" s="948"/>
      <c r="AE131" s="948"/>
      <c r="AF131" s="948"/>
      <c r="AG131" s="948"/>
      <c r="AH131" s="927"/>
      <c r="AI131" s="928"/>
      <c r="AJ131" s="935"/>
      <c r="AK131" s="941"/>
      <c r="AL131" s="941"/>
      <c r="AM131" s="941"/>
      <c r="AN131" s="949"/>
      <c r="AO131" s="139"/>
      <c r="AP131" s="139"/>
      <c r="AQ131" s="145"/>
      <c r="AR131" s="145"/>
      <c r="AS131" s="145"/>
      <c r="AT131" s="148"/>
      <c r="AU131" s="145"/>
      <c r="AV131" s="145"/>
      <c r="AW131" s="145"/>
      <c r="AX131" s="145"/>
      <c r="AY131" s="148"/>
      <c r="AZ131" s="143">
        <v>3</v>
      </c>
      <c r="BA131" s="143" t="str">
        <f t="shared" si="8"/>
        <v/>
      </c>
      <c r="BB131" s="143" t="str">
        <f t="shared" ref="BB131:BB194" si="10">IF(ISBLANK(G131),"","INSERT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,"&amp;AZ131&amp;"
 ,"&amp;BA131&amp;"
 ,"&amp;IF(ISBLANK(K131),"NULL","'"&amp;K131&amp;"'")&amp;"
 ,"&amp;$BB$1&amp;"
 ,"&amp;IF(ISBLANK(O131),"NULL","'"&amp;O131&amp;"'")&amp;"
 ,"&amp;IF(ISBLANK(T131),0,T131)&amp;"
 ,"&amp;IF(ISBLANK(S131),"NULL","'"&amp;S131&amp;"'")&amp;"
 ,"&amp;IF(ISBLANK(X131),0,1)&amp;"
 ,0
 ,"&amp;IF(ISBLANK(U131),IF(ISBLANK(AD131),"NULL","'"&amp;AD131&amp;" "&amp;AF131&amp;"'"),"'"&amp;U131&amp;" "&amp;AD131&amp;" "&amp;AF131&amp;"'")&amp;"
 ,"&amp;IF(ISBLANK(AJ131),"NULL","ltrim(str(MAX([FB_FACILITY_ID])+1))+'/'+'"&amp;AJ131&amp;"'")&amp;"
 ,"&amp;IF(ISBLANK(Z131),0,Z131)&amp;"
 ,"&amp;IF(ISBLANK(AB131),0,AB131)&amp;"
 ,"&amp;IF(ISBLANK($BC$1),"NULL","'"&amp;TEXT($BC$1,"YYYY/M/D")&amp;"'")&amp;"
 FROM [PMS_chiba].[dbo].[FACILITY_BASE_TABLE]
")</f>
        <v/>
      </c>
    </row>
    <row r="132" spans="1:54" ht="18" customHeight="1" x14ac:dyDescent="0.15">
      <c r="A132" s="146">
        <f t="shared" si="9"/>
        <v>0</v>
      </c>
      <c r="B132" s="219" t="str">
        <f>IF(A132=1,COUNT($B$8:B131)+1,"")</f>
        <v/>
      </c>
      <c r="C132" s="213" t="str">
        <f>IF(AND(A132=1,NOT(TRIM(AD132)="")),COUNT($C$3:C131)+1,"")</f>
        <v/>
      </c>
      <c r="D132" s="219" t="str">
        <f>IF(AND(A132=1,NOT(TRIM(X132)="")),COUNT($D$3:D131)+1,"")</f>
        <v/>
      </c>
      <c r="E132" s="160" t="s">
        <v>529</v>
      </c>
      <c r="F132" s="1016"/>
      <c r="G132" s="950"/>
      <c r="H132" s="951"/>
      <c r="I132" s="951"/>
      <c r="J132" s="951"/>
      <c r="K132" s="935"/>
      <c r="L132" s="941"/>
      <c r="M132" s="941"/>
      <c r="N132" s="936"/>
      <c r="O132" s="935"/>
      <c r="P132" s="941"/>
      <c r="Q132" s="941"/>
      <c r="R132" s="941"/>
      <c r="S132" s="217"/>
      <c r="T132" s="255"/>
      <c r="U132" s="947"/>
      <c r="V132" s="947"/>
      <c r="W132" s="947"/>
      <c r="X132" s="954"/>
      <c r="Y132" s="955"/>
      <c r="Z132" s="947"/>
      <c r="AA132" s="947"/>
      <c r="AB132" s="948"/>
      <c r="AC132" s="948"/>
      <c r="AD132" s="948"/>
      <c r="AE132" s="948"/>
      <c r="AF132" s="948"/>
      <c r="AG132" s="948"/>
      <c r="AH132" s="927"/>
      <c r="AI132" s="928"/>
      <c r="AJ132" s="935"/>
      <c r="AK132" s="941"/>
      <c r="AL132" s="941"/>
      <c r="AM132" s="941"/>
      <c r="AN132" s="949"/>
      <c r="AO132" s="139"/>
      <c r="AP132" s="139"/>
      <c r="AQ132" s="145"/>
      <c r="AR132" s="145"/>
      <c r="AS132" s="145"/>
      <c r="AT132" s="145"/>
      <c r="AU132" s="145"/>
      <c r="AV132" s="145"/>
      <c r="AW132" s="145"/>
      <c r="AX132" s="145"/>
      <c r="AY132" s="145"/>
      <c r="AZ132" s="143">
        <v>3</v>
      </c>
      <c r="BA132" s="143" t="str">
        <f t="shared" si="8"/>
        <v/>
      </c>
      <c r="BB132" s="143" t="str">
        <f t="shared" si="10"/>
        <v/>
      </c>
    </row>
    <row r="133" spans="1:54" ht="18" customHeight="1" x14ac:dyDescent="0.15">
      <c r="A133" s="146">
        <f t="shared" si="9"/>
        <v>0</v>
      </c>
      <c r="B133" s="219" t="str">
        <f>IF(A133=1,COUNT($B$8:B132)+1,"")</f>
        <v/>
      </c>
      <c r="C133" s="213" t="str">
        <f>IF(AND(A133=1,NOT(TRIM(AD133)="")),COUNT($C$3:C132)+1,"")</f>
        <v/>
      </c>
      <c r="D133" s="219" t="str">
        <f>IF(AND(A133=1,NOT(TRIM(X133)="")),COUNT($D$3:D132)+1,"")</f>
        <v/>
      </c>
      <c r="E133" s="160" t="s">
        <v>529</v>
      </c>
      <c r="F133" s="1016" t="s">
        <v>79</v>
      </c>
      <c r="G133" s="950"/>
      <c r="H133" s="951"/>
      <c r="I133" s="951"/>
      <c r="J133" s="951"/>
      <c r="K133" s="935"/>
      <c r="L133" s="941"/>
      <c r="M133" s="941"/>
      <c r="N133" s="936"/>
      <c r="O133" s="935"/>
      <c r="P133" s="941"/>
      <c r="Q133" s="941"/>
      <c r="R133" s="941"/>
      <c r="S133" s="217"/>
      <c r="T133" s="255"/>
      <c r="U133" s="947"/>
      <c r="V133" s="947"/>
      <c r="W133" s="947"/>
      <c r="X133" s="954"/>
      <c r="Y133" s="955"/>
      <c r="Z133" s="947"/>
      <c r="AA133" s="947"/>
      <c r="AB133" s="948"/>
      <c r="AC133" s="948"/>
      <c r="AD133" s="948"/>
      <c r="AE133" s="948"/>
      <c r="AF133" s="948"/>
      <c r="AG133" s="948"/>
      <c r="AH133" s="927"/>
      <c r="AI133" s="928"/>
      <c r="AJ133" s="935"/>
      <c r="AK133" s="941"/>
      <c r="AL133" s="941"/>
      <c r="AM133" s="941"/>
      <c r="AN133" s="949"/>
      <c r="AO133" s="139"/>
      <c r="AP133" s="139"/>
      <c r="AQ133" s="149"/>
      <c r="AR133" s="148"/>
      <c r="AS133" s="148"/>
      <c r="AT133" s="148"/>
      <c r="AU133" s="148"/>
      <c r="AV133" s="148"/>
      <c r="AW133" s="148"/>
      <c r="AX133" s="148"/>
      <c r="AY133" s="148"/>
      <c r="AZ133" s="143">
        <v>3</v>
      </c>
      <c r="BA133" s="143" t="str">
        <f t="shared" si="8"/>
        <v/>
      </c>
      <c r="BB133" s="143" t="str">
        <f t="shared" si="10"/>
        <v/>
      </c>
    </row>
    <row r="134" spans="1:54" ht="18" customHeight="1" x14ac:dyDescent="0.15">
      <c r="A134" s="146">
        <f t="shared" si="9"/>
        <v>0</v>
      </c>
      <c r="B134" s="219" t="str">
        <f>IF(A134=1,COUNT($B$8:B133)+1,"")</f>
        <v/>
      </c>
      <c r="C134" s="213" t="str">
        <f>IF(AND(A134=1,NOT(TRIM(AD134)="")),COUNT($C$3:C133)+1,"")</f>
        <v/>
      </c>
      <c r="D134" s="219" t="str">
        <f>IF(AND(A134=1,NOT(TRIM(X134)="")),COUNT($D$3:D133)+1,"")</f>
        <v/>
      </c>
      <c r="E134" s="160" t="s">
        <v>529</v>
      </c>
      <c r="F134" s="1016"/>
      <c r="G134" s="950"/>
      <c r="H134" s="951"/>
      <c r="I134" s="951"/>
      <c r="J134" s="951"/>
      <c r="K134" s="935"/>
      <c r="L134" s="941"/>
      <c r="M134" s="941"/>
      <c r="N134" s="936"/>
      <c r="O134" s="935"/>
      <c r="P134" s="941"/>
      <c r="Q134" s="941"/>
      <c r="R134" s="941"/>
      <c r="S134" s="217"/>
      <c r="T134" s="255"/>
      <c r="U134" s="947"/>
      <c r="V134" s="947"/>
      <c r="W134" s="947"/>
      <c r="X134" s="954"/>
      <c r="Y134" s="955"/>
      <c r="Z134" s="947"/>
      <c r="AA134" s="947"/>
      <c r="AB134" s="948"/>
      <c r="AC134" s="948"/>
      <c r="AD134" s="948"/>
      <c r="AE134" s="948"/>
      <c r="AF134" s="948"/>
      <c r="AG134" s="948"/>
      <c r="AH134" s="927"/>
      <c r="AI134" s="928"/>
      <c r="AJ134" s="935"/>
      <c r="AK134" s="941"/>
      <c r="AL134" s="941"/>
      <c r="AM134" s="941"/>
      <c r="AN134" s="949"/>
      <c r="AO134" s="139"/>
      <c r="AP134" s="139"/>
      <c r="AQ134" s="148"/>
      <c r="AR134" s="148"/>
      <c r="AS134" s="148"/>
      <c r="AT134" s="148"/>
      <c r="AU134" s="148"/>
      <c r="AV134" s="148"/>
      <c r="AW134" s="148"/>
      <c r="AX134" s="148"/>
      <c r="AY134" s="148"/>
      <c r="AZ134" s="143">
        <v>3</v>
      </c>
      <c r="BA134" s="143" t="str">
        <f t="shared" si="8"/>
        <v/>
      </c>
      <c r="BB134" s="143" t="str">
        <f t="shared" si="10"/>
        <v/>
      </c>
    </row>
    <row r="135" spans="1:54" ht="18" customHeight="1" x14ac:dyDescent="0.15">
      <c r="A135" s="146">
        <f t="shared" si="9"/>
        <v>0</v>
      </c>
      <c r="B135" s="219" t="str">
        <f>IF(A135=1,COUNT($B$8:B134)+1,"")</f>
        <v/>
      </c>
      <c r="C135" s="213" t="str">
        <f>IF(AND(A135=1,NOT(TRIM(AD135)="")),COUNT($C$3:C134)+1,"")</f>
        <v/>
      </c>
      <c r="D135" s="219" t="str">
        <f>IF(AND(A135=1,NOT(TRIM(X135)="")),COUNT($D$3:D134)+1,"")</f>
        <v/>
      </c>
      <c r="E135" s="160" t="s">
        <v>529</v>
      </c>
      <c r="F135" s="1016"/>
      <c r="G135" s="950"/>
      <c r="H135" s="951"/>
      <c r="I135" s="951"/>
      <c r="J135" s="951"/>
      <c r="K135" s="935"/>
      <c r="L135" s="941"/>
      <c r="M135" s="941"/>
      <c r="N135" s="936"/>
      <c r="O135" s="935"/>
      <c r="P135" s="941"/>
      <c r="Q135" s="941"/>
      <c r="R135" s="941"/>
      <c r="S135" s="217"/>
      <c r="T135" s="255"/>
      <c r="U135" s="947"/>
      <c r="V135" s="947"/>
      <c r="W135" s="947"/>
      <c r="X135" s="954"/>
      <c r="Y135" s="955"/>
      <c r="Z135" s="947"/>
      <c r="AA135" s="947"/>
      <c r="AB135" s="948"/>
      <c r="AC135" s="948"/>
      <c r="AD135" s="948"/>
      <c r="AE135" s="948"/>
      <c r="AF135" s="948"/>
      <c r="AG135" s="948"/>
      <c r="AH135" s="927"/>
      <c r="AI135" s="928"/>
      <c r="AJ135" s="935"/>
      <c r="AK135" s="941"/>
      <c r="AL135" s="941"/>
      <c r="AM135" s="941"/>
      <c r="AN135" s="949"/>
      <c r="AO135" s="139"/>
      <c r="AP135" s="139"/>
      <c r="AQ135" s="139"/>
      <c r="AR135" s="139"/>
      <c r="AS135" s="139"/>
      <c r="AT135" s="139"/>
      <c r="AU135" s="139"/>
      <c r="AV135" s="139"/>
      <c r="AW135" s="139"/>
      <c r="AX135" s="139"/>
      <c r="AY135" s="139"/>
      <c r="AZ135" s="143">
        <v>3</v>
      </c>
      <c r="BA135" s="143" t="str">
        <f t="shared" si="8"/>
        <v/>
      </c>
      <c r="BB135" s="143" t="str">
        <f t="shared" si="10"/>
        <v/>
      </c>
    </row>
    <row r="136" spans="1:54" ht="18" customHeight="1" x14ac:dyDescent="0.15">
      <c r="A136" s="146">
        <f t="shared" si="9"/>
        <v>0</v>
      </c>
      <c r="B136" s="219" t="str">
        <f>IF(A136=1,COUNT($B$8:B135)+1,"")</f>
        <v/>
      </c>
      <c r="C136" s="213" t="str">
        <f>IF(AND(A136=1,NOT(TRIM(AD136)="")),COUNT($C$3:C135)+1,"")</f>
        <v/>
      </c>
      <c r="D136" s="219" t="str">
        <f>IF(AND(A136=1,NOT(TRIM(X136)="")),COUNT($D$3:D135)+1,"")</f>
        <v/>
      </c>
      <c r="E136" s="160" t="s">
        <v>529</v>
      </c>
      <c r="F136" s="1016"/>
      <c r="G136" s="950"/>
      <c r="H136" s="951"/>
      <c r="I136" s="951"/>
      <c r="J136" s="951"/>
      <c r="K136" s="935"/>
      <c r="L136" s="941"/>
      <c r="M136" s="941"/>
      <c r="N136" s="936"/>
      <c r="O136" s="935"/>
      <c r="P136" s="941"/>
      <c r="Q136" s="941"/>
      <c r="R136" s="941"/>
      <c r="S136" s="217"/>
      <c r="T136" s="255"/>
      <c r="U136" s="947"/>
      <c r="V136" s="947"/>
      <c r="W136" s="947"/>
      <c r="X136" s="954"/>
      <c r="Y136" s="955"/>
      <c r="Z136" s="947"/>
      <c r="AA136" s="947"/>
      <c r="AB136" s="948"/>
      <c r="AC136" s="948"/>
      <c r="AD136" s="948"/>
      <c r="AE136" s="948"/>
      <c r="AF136" s="948"/>
      <c r="AG136" s="948"/>
      <c r="AH136" s="927"/>
      <c r="AI136" s="928"/>
      <c r="AJ136" s="935"/>
      <c r="AK136" s="941"/>
      <c r="AL136" s="941"/>
      <c r="AM136" s="941"/>
      <c r="AN136" s="949"/>
      <c r="AO136" s="139"/>
      <c r="AP136" s="139"/>
      <c r="AQ136" s="149"/>
      <c r="AR136" s="148"/>
      <c r="AS136" s="148"/>
      <c r="AT136" s="148"/>
      <c r="AU136" s="148"/>
      <c r="AV136" s="148"/>
      <c r="AW136" s="148"/>
      <c r="AX136" s="148"/>
      <c r="AY136" s="148"/>
      <c r="AZ136" s="143">
        <v>3</v>
      </c>
      <c r="BA136" s="143" t="str">
        <f t="shared" si="8"/>
        <v/>
      </c>
      <c r="BB136" s="143" t="str">
        <f t="shared" si="10"/>
        <v/>
      </c>
    </row>
    <row r="137" spans="1:54" ht="18" customHeight="1" x14ac:dyDescent="0.15">
      <c r="A137" s="146">
        <f t="shared" si="9"/>
        <v>0</v>
      </c>
      <c r="B137" s="219" t="str">
        <f>IF(A137=1,COUNT($B$8:B136)+1,"")</f>
        <v/>
      </c>
      <c r="C137" s="213" t="str">
        <f>IF(AND(A137=1,NOT(TRIM(AD137)="")),COUNT($C$3:C136)+1,"")</f>
        <v/>
      </c>
      <c r="D137" s="219" t="str">
        <f>IF(AND(A137=1,NOT(TRIM(X137)="")),COUNT($D$3:D136)+1,"")</f>
        <v/>
      </c>
      <c r="E137" s="160" t="s">
        <v>529</v>
      </c>
      <c r="F137" s="1016"/>
      <c r="G137" s="950"/>
      <c r="H137" s="951"/>
      <c r="I137" s="951"/>
      <c r="J137" s="951"/>
      <c r="K137" s="935"/>
      <c r="L137" s="941"/>
      <c r="M137" s="941"/>
      <c r="N137" s="936"/>
      <c r="O137" s="935"/>
      <c r="P137" s="941"/>
      <c r="Q137" s="941"/>
      <c r="R137" s="941"/>
      <c r="S137" s="217"/>
      <c r="T137" s="255"/>
      <c r="U137" s="947"/>
      <c r="V137" s="947"/>
      <c r="W137" s="947"/>
      <c r="X137" s="954"/>
      <c r="Y137" s="955"/>
      <c r="Z137" s="947"/>
      <c r="AA137" s="947"/>
      <c r="AB137" s="948"/>
      <c r="AC137" s="948"/>
      <c r="AD137" s="948"/>
      <c r="AE137" s="948"/>
      <c r="AF137" s="948"/>
      <c r="AG137" s="948"/>
      <c r="AH137" s="927"/>
      <c r="AI137" s="928"/>
      <c r="AJ137" s="935"/>
      <c r="AK137" s="941"/>
      <c r="AL137" s="941"/>
      <c r="AM137" s="941"/>
      <c r="AN137" s="949"/>
      <c r="AO137" s="139"/>
      <c r="AP137" s="139"/>
      <c r="AQ137" s="148"/>
      <c r="AR137" s="148"/>
      <c r="AS137" s="148"/>
      <c r="AT137" s="148"/>
      <c r="AU137" s="148"/>
      <c r="AV137" s="148"/>
      <c r="AW137" s="148"/>
      <c r="AX137" s="148"/>
      <c r="AY137" s="148"/>
      <c r="AZ137" s="143">
        <v>3</v>
      </c>
      <c r="BA137" s="143" t="str">
        <f t="shared" si="8"/>
        <v/>
      </c>
      <c r="BB137" s="143" t="str">
        <f t="shared" si="10"/>
        <v/>
      </c>
    </row>
    <row r="138" spans="1:54" ht="18" customHeight="1" x14ac:dyDescent="0.15">
      <c r="A138" s="146">
        <f t="shared" si="9"/>
        <v>0</v>
      </c>
      <c r="B138" s="219" t="str">
        <f>IF(A138=1,COUNT($B$8:B137)+1,"")</f>
        <v/>
      </c>
      <c r="C138" s="213" t="str">
        <f>IF(AND(A138=1,NOT(TRIM(AD138)="")),COUNT($C$3:C137)+1,"")</f>
        <v/>
      </c>
      <c r="D138" s="219" t="str">
        <f>IF(AND(A138=1,NOT(TRIM(X138)="")),COUNT($D$3:D137)+1,"")</f>
        <v/>
      </c>
      <c r="E138" s="160" t="s">
        <v>529</v>
      </c>
      <c r="F138" s="1016"/>
      <c r="G138" s="950"/>
      <c r="H138" s="951"/>
      <c r="I138" s="951"/>
      <c r="J138" s="951"/>
      <c r="K138" s="935"/>
      <c r="L138" s="941"/>
      <c r="M138" s="941"/>
      <c r="N138" s="936"/>
      <c r="O138" s="935"/>
      <c r="P138" s="941"/>
      <c r="Q138" s="941"/>
      <c r="R138" s="941"/>
      <c r="S138" s="217"/>
      <c r="T138" s="255"/>
      <c r="U138" s="947"/>
      <c r="V138" s="947"/>
      <c r="W138" s="947"/>
      <c r="X138" s="954"/>
      <c r="Y138" s="955"/>
      <c r="Z138" s="947"/>
      <c r="AA138" s="947"/>
      <c r="AB138" s="948"/>
      <c r="AC138" s="948"/>
      <c r="AD138" s="948"/>
      <c r="AE138" s="948"/>
      <c r="AF138" s="948"/>
      <c r="AG138" s="948"/>
      <c r="AH138" s="927"/>
      <c r="AI138" s="928"/>
      <c r="AJ138" s="935"/>
      <c r="AK138" s="941"/>
      <c r="AL138" s="941"/>
      <c r="AM138" s="941"/>
      <c r="AN138" s="949"/>
      <c r="AO138" s="139"/>
      <c r="AP138" s="139"/>
      <c r="AQ138" s="145"/>
      <c r="AR138" s="145"/>
      <c r="AS138" s="145"/>
      <c r="AT138" s="145"/>
      <c r="AU138" s="145"/>
      <c r="AV138" s="145"/>
      <c r="AW138" s="145"/>
      <c r="AX138" s="145"/>
      <c r="AY138" s="145"/>
      <c r="AZ138" s="143">
        <v>3</v>
      </c>
      <c r="BA138" s="143" t="str">
        <f t="shared" si="8"/>
        <v/>
      </c>
      <c r="BB138" s="143" t="str">
        <f t="shared" si="10"/>
        <v/>
      </c>
    </row>
    <row r="139" spans="1:54" ht="18" customHeight="1" x14ac:dyDescent="0.15">
      <c r="A139" s="146">
        <f t="shared" si="9"/>
        <v>0</v>
      </c>
      <c r="B139" s="219" t="str">
        <f>IF(A139=1,COUNT($B$8:B138)+1,"")</f>
        <v/>
      </c>
      <c r="C139" s="213" t="str">
        <f>IF(AND(A139=1,NOT(TRIM(AD139)="")),COUNT($C$3:C138)+1,"")</f>
        <v/>
      </c>
      <c r="D139" s="219" t="str">
        <f>IF(AND(A139=1,NOT(TRIM(X139)="")),COUNT($D$3:D138)+1,"")</f>
        <v/>
      </c>
      <c r="E139" s="160" t="s">
        <v>529</v>
      </c>
      <c r="F139" s="1016"/>
      <c r="G139" s="950"/>
      <c r="H139" s="951"/>
      <c r="I139" s="951"/>
      <c r="J139" s="951"/>
      <c r="K139" s="935"/>
      <c r="L139" s="941"/>
      <c r="M139" s="941"/>
      <c r="N139" s="936"/>
      <c r="O139" s="935"/>
      <c r="P139" s="941"/>
      <c r="Q139" s="941"/>
      <c r="R139" s="941"/>
      <c r="S139" s="217"/>
      <c r="T139" s="255"/>
      <c r="U139" s="947"/>
      <c r="V139" s="947"/>
      <c r="W139" s="947"/>
      <c r="X139" s="954"/>
      <c r="Y139" s="955"/>
      <c r="Z139" s="947"/>
      <c r="AA139" s="947"/>
      <c r="AB139" s="948"/>
      <c r="AC139" s="948"/>
      <c r="AD139" s="948"/>
      <c r="AE139" s="948"/>
      <c r="AF139" s="948"/>
      <c r="AG139" s="948"/>
      <c r="AH139" s="927"/>
      <c r="AI139" s="928"/>
      <c r="AJ139" s="935"/>
      <c r="AK139" s="941"/>
      <c r="AL139" s="941"/>
      <c r="AM139" s="941"/>
      <c r="AN139" s="949"/>
      <c r="AO139" s="139"/>
      <c r="AP139" s="139"/>
      <c r="AQ139" s="149"/>
      <c r="AR139" s="148"/>
      <c r="AS139" s="148"/>
      <c r="AT139" s="148"/>
      <c r="AU139" s="148"/>
      <c r="AV139" s="148"/>
      <c r="AW139" s="148"/>
      <c r="AX139" s="148"/>
      <c r="AY139" s="148"/>
      <c r="AZ139" s="143">
        <v>3</v>
      </c>
      <c r="BA139" s="143" t="str">
        <f t="shared" si="8"/>
        <v/>
      </c>
      <c r="BB139" s="143" t="str">
        <f t="shared" si="10"/>
        <v/>
      </c>
    </row>
    <row r="140" spans="1:54" ht="18" customHeight="1" x14ac:dyDescent="0.15">
      <c r="A140" s="146">
        <f t="shared" si="9"/>
        <v>0</v>
      </c>
      <c r="B140" s="219" t="str">
        <f>IF(A140=1,COUNT($B$8:B139)+1,"")</f>
        <v/>
      </c>
      <c r="C140" s="213" t="str">
        <f>IF(AND(A140=1,NOT(TRIM(AD140)="")),COUNT($C$3:C139)+1,"")</f>
        <v/>
      </c>
      <c r="D140" s="219" t="str">
        <f>IF(AND(A140=1,NOT(TRIM(X140)="")),COUNT($D$3:D139)+1,"")</f>
        <v/>
      </c>
      <c r="E140" s="160" t="s">
        <v>529</v>
      </c>
      <c r="F140" s="1016"/>
      <c r="G140" s="950"/>
      <c r="H140" s="951"/>
      <c r="I140" s="951"/>
      <c r="J140" s="951"/>
      <c r="K140" s="935"/>
      <c r="L140" s="941"/>
      <c r="M140" s="941"/>
      <c r="N140" s="936"/>
      <c r="O140" s="935"/>
      <c r="P140" s="941"/>
      <c r="Q140" s="941"/>
      <c r="R140" s="941"/>
      <c r="S140" s="217"/>
      <c r="T140" s="255"/>
      <c r="U140" s="947"/>
      <c r="V140" s="947"/>
      <c r="W140" s="947"/>
      <c r="X140" s="954"/>
      <c r="Y140" s="955"/>
      <c r="Z140" s="947"/>
      <c r="AA140" s="947"/>
      <c r="AB140" s="948"/>
      <c r="AC140" s="948"/>
      <c r="AD140" s="948"/>
      <c r="AE140" s="948"/>
      <c r="AF140" s="948"/>
      <c r="AG140" s="948"/>
      <c r="AH140" s="927"/>
      <c r="AI140" s="928"/>
      <c r="AJ140" s="935"/>
      <c r="AK140" s="941"/>
      <c r="AL140" s="941"/>
      <c r="AM140" s="941"/>
      <c r="AN140" s="949"/>
      <c r="AO140" s="139"/>
      <c r="AP140" s="139"/>
      <c r="AQ140" s="148"/>
      <c r="AR140" s="148"/>
      <c r="AS140" s="148"/>
      <c r="AT140" s="148"/>
      <c r="AU140" s="148"/>
      <c r="AV140" s="148"/>
      <c r="AW140" s="148"/>
      <c r="AX140" s="148"/>
      <c r="AY140" s="148"/>
      <c r="AZ140" s="143">
        <v>3</v>
      </c>
      <c r="BA140" s="143" t="str">
        <f t="shared" si="8"/>
        <v/>
      </c>
      <c r="BB140" s="143" t="str">
        <f t="shared" si="10"/>
        <v/>
      </c>
    </row>
    <row r="141" spans="1:54" ht="18" customHeight="1" x14ac:dyDescent="0.15">
      <c r="A141" s="146">
        <f t="shared" si="9"/>
        <v>0</v>
      </c>
      <c r="B141" s="219" t="str">
        <f>IF(A141=1,COUNT($B$8:B140)+1,"")</f>
        <v/>
      </c>
      <c r="C141" s="213" t="str">
        <f>IF(AND(A141=1,NOT(TRIM(AD141)="")),COUNT($C$3:C140)+1,"")</f>
        <v/>
      </c>
      <c r="D141" s="219" t="str">
        <f>IF(AND(A141=1,NOT(TRIM(X141)="")),COUNT($D$3:D140)+1,"")</f>
        <v/>
      </c>
      <c r="E141" s="160" t="s">
        <v>529</v>
      </c>
      <c r="F141" s="1016"/>
      <c r="G141" s="950"/>
      <c r="H141" s="951"/>
      <c r="I141" s="951"/>
      <c r="J141" s="951"/>
      <c r="K141" s="935"/>
      <c r="L141" s="941"/>
      <c r="M141" s="941"/>
      <c r="N141" s="936"/>
      <c r="O141" s="935"/>
      <c r="P141" s="941"/>
      <c r="Q141" s="941"/>
      <c r="R141" s="941"/>
      <c r="S141" s="217"/>
      <c r="T141" s="255"/>
      <c r="U141" s="947"/>
      <c r="V141" s="947"/>
      <c r="W141" s="947"/>
      <c r="X141" s="954"/>
      <c r="Y141" s="955"/>
      <c r="Z141" s="947"/>
      <c r="AA141" s="947"/>
      <c r="AB141" s="948"/>
      <c r="AC141" s="948"/>
      <c r="AD141" s="948"/>
      <c r="AE141" s="948"/>
      <c r="AF141" s="948"/>
      <c r="AG141" s="948"/>
      <c r="AH141" s="927"/>
      <c r="AI141" s="928"/>
      <c r="AJ141" s="935"/>
      <c r="AK141" s="941"/>
      <c r="AL141" s="941"/>
      <c r="AM141" s="941"/>
      <c r="AN141" s="949"/>
      <c r="AO141" s="139"/>
      <c r="AP141" s="139"/>
      <c r="AQ141" s="145"/>
      <c r="AR141" s="145"/>
      <c r="AS141" s="150"/>
      <c r="AT141" s="145"/>
      <c r="AU141" s="145"/>
      <c r="AV141" s="145"/>
      <c r="AW141" s="145"/>
      <c r="AX141" s="145"/>
      <c r="AY141" s="145"/>
      <c r="AZ141" s="143">
        <v>3</v>
      </c>
      <c r="BA141" s="143" t="str">
        <f t="shared" si="8"/>
        <v/>
      </c>
      <c r="BB141" s="143" t="str">
        <f t="shared" si="10"/>
        <v/>
      </c>
    </row>
    <row r="142" spans="1:54" ht="18" customHeight="1" x14ac:dyDescent="0.15">
      <c r="A142" s="146">
        <f t="shared" si="9"/>
        <v>0</v>
      </c>
      <c r="B142" s="219" t="str">
        <f>IF(A142=1,COUNT($B$8:B141)+1,"")</f>
        <v/>
      </c>
      <c r="C142" s="213" t="str">
        <f>IF(AND(A142=1,NOT(TRIM(AD142)="")),COUNT($C$3:C141)+1,"")</f>
        <v/>
      </c>
      <c r="D142" s="219" t="str">
        <f>IF(AND(A142=1,NOT(TRIM(X142)="")),COUNT($D$3:D141)+1,"")</f>
        <v/>
      </c>
      <c r="E142" s="160" t="s">
        <v>529</v>
      </c>
      <c r="F142" s="1016"/>
      <c r="G142" s="950"/>
      <c r="H142" s="951"/>
      <c r="I142" s="951"/>
      <c r="J142" s="951"/>
      <c r="K142" s="935"/>
      <c r="L142" s="941"/>
      <c r="M142" s="941"/>
      <c r="N142" s="936"/>
      <c r="O142" s="935"/>
      <c r="P142" s="941"/>
      <c r="Q142" s="941"/>
      <c r="R142" s="941"/>
      <c r="S142" s="217"/>
      <c r="T142" s="255"/>
      <c r="U142" s="947"/>
      <c r="V142" s="947"/>
      <c r="W142" s="947"/>
      <c r="X142" s="954"/>
      <c r="Y142" s="955"/>
      <c r="Z142" s="947"/>
      <c r="AA142" s="947"/>
      <c r="AB142" s="948"/>
      <c r="AC142" s="948"/>
      <c r="AD142" s="948"/>
      <c r="AE142" s="948"/>
      <c r="AF142" s="948"/>
      <c r="AG142" s="948"/>
      <c r="AH142" s="927"/>
      <c r="AI142" s="928"/>
      <c r="AJ142" s="935"/>
      <c r="AK142" s="941"/>
      <c r="AL142" s="941"/>
      <c r="AM142" s="941"/>
      <c r="AN142" s="949"/>
      <c r="AO142" s="139"/>
      <c r="AP142" s="139"/>
      <c r="AQ142" s="149"/>
      <c r="AR142" s="148"/>
      <c r="AS142" s="148"/>
      <c r="AT142" s="148"/>
      <c r="AU142" s="148"/>
      <c r="AV142" s="148"/>
      <c r="AW142" s="148"/>
      <c r="AX142" s="148"/>
      <c r="AY142" s="148"/>
      <c r="AZ142" s="143">
        <v>3</v>
      </c>
      <c r="BA142" s="143" t="str">
        <f t="shared" si="8"/>
        <v/>
      </c>
      <c r="BB142" s="143" t="str">
        <f t="shared" si="10"/>
        <v/>
      </c>
    </row>
    <row r="143" spans="1:54" ht="18" customHeight="1" x14ac:dyDescent="0.15">
      <c r="A143" s="146">
        <f t="shared" si="9"/>
        <v>0</v>
      </c>
      <c r="B143" s="219" t="str">
        <f>IF(A143=1,COUNT($B$8:B142)+1,"")</f>
        <v/>
      </c>
      <c r="C143" s="213" t="str">
        <f>IF(AND(A143=1,NOT(TRIM(AD143)="")),COUNT($C$3:C142)+1,"")</f>
        <v/>
      </c>
      <c r="D143" s="219" t="str">
        <f>IF(AND(A143=1,NOT(TRIM(X143)="")),COUNT($D$3:D142)+1,"")</f>
        <v/>
      </c>
      <c r="E143" s="160" t="s">
        <v>529</v>
      </c>
      <c r="F143" s="1016" t="s">
        <v>79</v>
      </c>
      <c r="G143" s="950"/>
      <c r="H143" s="951"/>
      <c r="I143" s="951"/>
      <c r="J143" s="951"/>
      <c r="K143" s="935"/>
      <c r="L143" s="941"/>
      <c r="M143" s="941"/>
      <c r="N143" s="936"/>
      <c r="O143" s="935"/>
      <c r="P143" s="941"/>
      <c r="Q143" s="941"/>
      <c r="R143" s="941"/>
      <c r="S143" s="217"/>
      <c r="T143" s="255"/>
      <c r="U143" s="947"/>
      <c r="V143" s="947"/>
      <c r="W143" s="947"/>
      <c r="X143" s="954"/>
      <c r="Y143" s="955"/>
      <c r="Z143" s="947"/>
      <c r="AA143" s="947"/>
      <c r="AB143" s="948"/>
      <c r="AC143" s="948"/>
      <c r="AD143" s="948"/>
      <c r="AE143" s="948"/>
      <c r="AF143" s="948"/>
      <c r="AG143" s="948"/>
      <c r="AH143" s="927"/>
      <c r="AI143" s="928"/>
      <c r="AJ143" s="935"/>
      <c r="AK143" s="941"/>
      <c r="AL143" s="941"/>
      <c r="AM143" s="941"/>
      <c r="AN143" s="949"/>
      <c r="AO143" s="139"/>
      <c r="AP143" s="139"/>
      <c r="AQ143" s="148"/>
      <c r="AR143" s="148"/>
      <c r="AS143" s="148"/>
      <c r="AT143" s="148"/>
      <c r="AU143" s="148"/>
      <c r="AV143" s="148"/>
      <c r="AW143" s="148"/>
      <c r="AX143" s="148"/>
      <c r="AY143" s="148"/>
      <c r="AZ143" s="143">
        <v>3</v>
      </c>
      <c r="BA143" s="143" t="str">
        <f t="shared" si="8"/>
        <v/>
      </c>
      <c r="BB143" s="143" t="str">
        <f t="shared" si="10"/>
        <v/>
      </c>
    </row>
    <row r="144" spans="1:54" ht="18" customHeight="1" x14ac:dyDescent="0.15">
      <c r="A144" s="146">
        <f t="shared" si="9"/>
        <v>0</v>
      </c>
      <c r="B144" s="219" t="str">
        <f>IF(A144=1,COUNT($B$8:B143)+1,"")</f>
        <v/>
      </c>
      <c r="C144" s="213" t="str">
        <f>IF(AND(A144=1,NOT(TRIM(AD144)="")),COUNT($C$3:C143)+1,"")</f>
        <v/>
      </c>
      <c r="D144" s="219" t="str">
        <f>IF(AND(A144=1,NOT(TRIM(X144)="")),COUNT($D$3:D143)+1,"")</f>
        <v/>
      </c>
      <c r="E144" s="160" t="s">
        <v>529</v>
      </c>
      <c r="F144" s="1016"/>
      <c r="G144" s="950"/>
      <c r="H144" s="951"/>
      <c r="I144" s="951"/>
      <c r="J144" s="951"/>
      <c r="K144" s="935"/>
      <c r="L144" s="941"/>
      <c r="M144" s="941"/>
      <c r="N144" s="936"/>
      <c r="O144" s="935"/>
      <c r="P144" s="941"/>
      <c r="Q144" s="941"/>
      <c r="R144" s="941"/>
      <c r="S144" s="217"/>
      <c r="T144" s="255"/>
      <c r="U144" s="947"/>
      <c r="V144" s="947"/>
      <c r="W144" s="947"/>
      <c r="X144" s="954"/>
      <c r="Y144" s="955"/>
      <c r="Z144" s="947"/>
      <c r="AA144" s="947"/>
      <c r="AB144" s="948"/>
      <c r="AC144" s="948"/>
      <c r="AD144" s="948"/>
      <c r="AE144" s="948"/>
      <c r="AF144" s="948"/>
      <c r="AG144" s="948"/>
      <c r="AH144" s="927"/>
      <c r="AI144" s="928"/>
      <c r="AJ144" s="935"/>
      <c r="AK144" s="941"/>
      <c r="AL144" s="941"/>
      <c r="AM144" s="941"/>
      <c r="AN144" s="949"/>
      <c r="AO144" s="139"/>
      <c r="AP144" s="139"/>
      <c r="AQ144" s="145"/>
      <c r="AR144" s="145"/>
      <c r="AS144" s="145"/>
      <c r="AT144" s="145"/>
      <c r="AU144" s="145"/>
      <c r="AV144" s="145"/>
      <c r="AW144" s="145"/>
      <c r="AX144" s="145"/>
      <c r="AY144" s="145"/>
      <c r="AZ144" s="143">
        <v>3</v>
      </c>
      <c r="BA144" s="143" t="str">
        <f t="shared" si="8"/>
        <v/>
      </c>
      <c r="BB144" s="143" t="str">
        <f t="shared" si="10"/>
        <v/>
      </c>
    </row>
    <row r="145" spans="1:58" ht="18" customHeight="1" x14ac:dyDescent="0.15">
      <c r="A145" s="146">
        <f t="shared" si="9"/>
        <v>0</v>
      </c>
      <c r="B145" s="219" t="str">
        <f>IF(A145=1,COUNT($B$8:B144)+1,"")</f>
        <v/>
      </c>
      <c r="C145" s="213" t="str">
        <f>IF(AND(A145=1,NOT(TRIM(AD145)="")),COUNT($C$3:C144)+1,"")</f>
        <v/>
      </c>
      <c r="D145" s="219" t="str">
        <f>IF(AND(A145=1,NOT(TRIM(X145)="")),COUNT($D$3:D144)+1,"")</f>
        <v/>
      </c>
      <c r="E145" s="160" t="s">
        <v>529</v>
      </c>
      <c r="F145" s="1016"/>
      <c r="G145" s="950"/>
      <c r="H145" s="951"/>
      <c r="I145" s="951"/>
      <c r="J145" s="951"/>
      <c r="K145" s="935"/>
      <c r="L145" s="941"/>
      <c r="M145" s="941"/>
      <c r="N145" s="936"/>
      <c r="O145" s="935"/>
      <c r="P145" s="941"/>
      <c r="Q145" s="941"/>
      <c r="R145" s="941"/>
      <c r="S145" s="217"/>
      <c r="T145" s="255"/>
      <c r="U145" s="947"/>
      <c r="V145" s="947"/>
      <c r="W145" s="947"/>
      <c r="X145" s="954"/>
      <c r="Y145" s="955"/>
      <c r="Z145" s="947"/>
      <c r="AA145" s="947"/>
      <c r="AB145" s="948"/>
      <c r="AC145" s="948"/>
      <c r="AD145" s="948"/>
      <c r="AE145" s="948"/>
      <c r="AF145" s="948"/>
      <c r="AG145" s="948"/>
      <c r="AH145" s="927"/>
      <c r="AI145" s="928"/>
      <c r="AJ145" s="935"/>
      <c r="AK145" s="941"/>
      <c r="AL145" s="941"/>
      <c r="AM145" s="941"/>
      <c r="AN145" s="949"/>
      <c r="AO145" s="139"/>
      <c r="AP145" s="139"/>
      <c r="AQ145" s="149"/>
      <c r="AR145" s="148"/>
      <c r="AS145" s="148"/>
      <c r="AT145" s="148"/>
      <c r="AU145" s="148"/>
      <c r="AV145" s="148"/>
      <c r="AW145" s="148"/>
      <c r="AX145" s="148"/>
      <c r="AY145" s="148"/>
      <c r="AZ145" s="143">
        <v>3</v>
      </c>
      <c r="BA145" s="143" t="str">
        <f t="shared" si="8"/>
        <v/>
      </c>
      <c r="BB145" s="143" t="str">
        <f t="shared" si="10"/>
        <v/>
      </c>
    </row>
    <row r="146" spans="1:58" ht="18" customHeight="1" x14ac:dyDescent="0.15">
      <c r="A146" s="146">
        <f t="shared" si="9"/>
        <v>0</v>
      </c>
      <c r="B146" s="219" t="str">
        <f>IF(A146=1,COUNT($B$8:B145)+1,"")</f>
        <v/>
      </c>
      <c r="C146" s="213" t="str">
        <f>IF(AND(A146=1,NOT(TRIM(AD146)="")),COUNT($C$3:C145)+1,"")</f>
        <v/>
      </c>
      <c r="D146" s="219" t="str">
        <f>IF(AND(A146=1,NOT(TRIM(X146)="")),COUNT($D$3:D145)+1,"")</f>
        <v/>
      </c>
      <c r="E146" s="160" t="s">
        <v>529</v>
      </c>
      <c r="F146" s="1016"/>
      <c r="G146" s="950"/>
      <c r="H146" s="951"/>
      <c r="I146" s="951"/>
      <c r="J146" s="951"/>
      <c r="K146" s="935"/>
      <c r="L146" s="941"/>
      <c r="M146" s="941"/>
      <c r="N146" s="936"/>
      <c r="O146" s="935"/>
      <c r="P146" s="941"/>
      <c r="Q146" s="941"/>
      <c r="R146" s="941"/>
      <c r="S146" s="217"/>
      <c r="T146" s="255"/>
      <c r="U146" s="947"/>
      <c r="V146" s="947"/>
      <c r="W146" s="947"/>
      <c r="X146" s="954"/>
      <c r="Y146" s="955"/>
      <c r="Z146" s="947"/>
      <c r="AA146" s="947"/>
      <c r="AB146" s="948"/>
      <c r="AC146" s="948"/>
      <c r="AD146" s="948"/>
      <c r="AE146" s="948"/>
      <c r="AF146" s="948"/>
      <c r="AG146" s="948"/>
      <c r="AH146" s="927"/>
      <c r="AI146" s="928"/>
      <c r="AJ146" s="935"/>
      <c r="AK146" s="941"/>
      <c r="AL146" s="941"/>
      <c r="AM146" s="941"/>
      <c r="AN146" s="949"/>
      <c r="AO146" s="139"/>
      <c r="AP146" s="139"/>
      <c r="AQ146" s="148"/>
      <c r="AR146" s="148"/>
      <c r="AS146" s="148"/>
      <c r="AT146" s="148"/>
      <c r="AU146" s="148"/>
      <c r="AV146" s="148"/>
      <c r="AW146" s="148"/>
      <c r="AX146" s="148"/>
      <c r="AY146" s="148"/>
      <c r="AZ146" s="143">
        <v>3</v>
      </c>
      <c r="BA146" s="143" t="str">
        <f t="shared" si="8"/>
        <v/>
      </c>
      <c r="BB146" s="143" t="str">
        <f t="shared" si="10"/>
        <v/>
      </c>
    </row>
    <row r="147" spans="1:58" ht="18" customHeight="1" x14ac:dyDescent="0.15">
      <c r="A147" s="146">
        <f t="shared" si="9"/>
        <v>0</v>
      </c>
      <c r="B147" s="219" t="str">
        <f>IF(A147=1,COUNT($B$8:B146)+1,"")</f>
        <v/>
      </c>
      <c r="C147" s="213" t="str">
        <f>IF(AND(A147=1,NOT(TRIM(AD147)="")),COUNT($C$3:C146)+1,"")</f>
        <v/>
      </c>
      <c r="D147" s="219" t="str">
        <f>IF(AND(A147=1,NOT(TRIM(X147)="")),COUNT($D$3:D146)+1,"")</f>
        <v/>
      </c>
      <c r="E147" s="160" t="s">
        <v>529</v>
      </c>
      <c r="F147" s="1016"/>
      <c r="G147" s="950"/>
      <c r="H147" s="951"/>
      <c r="I147" s="951"/>
      <c r="J147" s="951"/>
      <c r="K147" s="935"/>
      <c r="L147" s="941"/>
      <c r="M147" s="941"/>
      <c r="N147" s="936"/>
      <c r="O147" s="935"/>
      <c r="P147" s="941"/>
      <c r="Q147" s="941"/>
      <c r="R147" s="941"/>
      <c r="S147" s="217"/>
      <c r="T147" s="255"/>
      <c r="U147" s="947"/>
      <c r="V147" s="947"/>
      <c r="W147" s="947"/>
      <c r="X147" s="954"/>
      <c r="Y147" s="955"/>
      <c r="Z147" s="947"/>
      <c r="AA147" s="947"/>
      <c r="AB147" s="948"/>
      <c r="AC147" s="948"/>
      <c r="AD147" s="948"/>
      <c r="AE147" s="948"/>
      <c r="AF147" s="948"/>
      <c r="AG147" s="948"/>
      <c r="AH147" s="927"/>
      <c r="AI147" s="928"/>
      <c r="AJ147" s="935"/>
      <c r="AK147" s="941"/>
      <c r="AL147" s="941"/>
      <c r="AM147" s="941"/>
      <c r="AN147" s="949"/>
      <c r="AO147" s="139"/>
      <c r="AP147" s="139"/>
      <c r="AQ147" s="145"/>
      <c r="AR147" s="145"/>
      <c r="AS147" s="145"/>
      <c r="AT147" s="145"/>
      <c r="AU147" s="145"/>
      <c r="AV147" s="145"/>
      <c r="AW147" s="145"/>
      <c r="AX147" s="145"/>
      <c r="AY147" s="145"/>
      <c r="AZ147" s="143">
        <v>3</v>
      </c>
      <c r="BA147" s="143" t="str">
        <f t="shared" si="8"/>
        <v/>
      </c>
      <c r="BB147" s="143" t="str">
        <f t="shared" si="10"/>
        <v/>
      </c>
    </row>
    <row r="148" spans="1:58" ht="18" customHeight="1" x14ac:dyDescent="0.15">
      <c r="A148" s="146">
        <f t="shared" si="9"/>
        <v>0</v>
      </c>
      <c r="B148" s="219" t="str">
        <f>IF(A148=1,COUNT($B$8:B147)+1,"")</f>
        <v/>
      </c>
      <c r="C148" s="213" t="str">
        <f>IF(AND(A148=1,NOT(TRIM(AD148)="")),COUNT($C$3:C147)+1,"")</f>
        <v/>
      </c>
      <c r="D148" s="219" t="str">
        <f>IF(AND(A148=1,NOT(TRIM(X148)="")),COUNT($D$3:D147)+1,"")</f>
        <v/>
      </c>
      <c r="E148" s="160" t="s">
        <v>529</v>
      </c>
      <c r="F148" s="1016"/>
      <c r="G148" s="950"/>
      <c r="H148" s="951"/>
      <c r="I148" s="951"/>
      <c r="J148" s="951"/>
      <c r="K148" s="935"/>
      <c r="L148" s="941"/>
      <c r="M148" s="941"/>
      <c r="N148" s="936"/>
      <c r="O148" s="935"/>
      <c r="P148" s="941"/>
      <c r="Q148" s="941"/>
      <c r="R148" s="941"/>
      <c r="S148" s="217"/>
      <c r="T148" s="255"/>
      <c r="U148" s="947"/>
      <c r="V148" s="947"/>
      <c r="W148" s="947"/>
      <c r="X148" s="954"/>
      <c r="Y148" s="955"/>
      <c r="Z148" s="947"/>
      <c r="AA148" s="947"/>
      <c r="AB148" s="948"/>
      <c r="AC148" s="948"/>
      <c r="AD148" s="948"/>
      <c r="AE148" s="948"/>
      <c r="AF148" s="948"/>
      <c r="AG148" s="948"/>
      <c r="AH148" s="927"/>
      <c r="AI148" s="928"/>
      <c r="AJ148" s="935"/>
      <c r="AK148" s="941"/>
      <c r="AL148" s="941"/>
      <c r="AM148" s="941"/>
      <c r="AN148" s="949"/>
      <c r="AO148" s="139"/>
      <c r="AP148" s="139"/>
      <c r="AQ148" s="149"/>
      <c r="AR148" s="148"/>
      <c r="AS148" s="148"/>
      <c r="AT148" s="148"/>
      <c r="AU148" s="148"/>
      <c r="AV148" s="148"/>
      <c r="AW148" s="148"/>
      <c r="AX148" s="148"/>
      <c r="AY148" s="148"/>
      <c r="AZ148" s="143">
        <v>3</v>
      </c>
      <c r="BA148" s="143" t="str">
        <f t="shared" si="8"/>
        <v/>
      </c>
      <c r="BB148" s="143" t="str">
        <f t="shared" si="10"/>
        <v/>
      </c>
    </row>
    <row r="149" spans="1:58" ht="18" customHeight="1" x14ac:dyDescent="0.15">
      <c r="A149" s="146">
        <f t="shared" si="9"/>
        <v>0</v>
      </c>
      <c r="B149" s="219" t="str">
        <f>IF(A149=1,COUNT($B$8:B148)+1,"")</f>
        <v/>
      </c>
      <c r="C149" s="213" t="str">
        <f>IF(AND(A149=1,NOT(TRIM(AD149)="")),COUNT($C$3:C148)+1,"")</f>
        <v/>
      </c>
      <c r="D149" s="219" t="str">
        <f>IF(AND(A149=1,NOT(TRIM(X149)="")),COUNT($D$3:D148)+1,"")</f>
        <v/>
      </c>
      <c r="E149" s="160" t="s">
        <v>529</v>
      </c>
      <c r="F149" s="1016"/>
      <c r="G149" s="950"/>
      <c r="H149" s="951"/>
      <c r="I149" s="951"/>
      <c r="J149" s="951"/>
      <c r="K149" s="935"/>
      <c r="L149" s="941"/>
      <c r="M149" s="941"/>
      <c r="N149" s="936"/>
      <c r="O149" s="935"/>
      <c r="P149" s="941"/>
      <c r="Q149" s="941"/>
      <c r="R149" s="941"/>
      <c r="S149" s="217"/>
      <c r="T149" s="255"/>
      <c r="U149" s="947"/>
      <c r="V149" s="947"/>
      <c r="W149" s="947"/>
      <c r="X149" s="954"/>
      <c r="Y149" s="955"/>
      <c r="Z149" s="947"/>
      <c r="AA149" s="947"/>
      <c r="AB149" s="948"/>
      <c r="AC149" s="948"/>
      <c r="AD149" s="948"/>
      <c r="AE149" s="948"/>
      <c r="AF149" s="948"/>
      <c r="AG149" s="948"/>
      <c r="AH149" s="927"/>
      <c r="AI149" s="928"/>
      <c r="AJ149" s="935"/>
      <c r="AK149" s="941"/>
      <c r="AL149" s="941"/>
      <c r="AM149" s="941"/>
      <c r="AN149" s="949"/>
      <c r="AO149" s="139"/>
      <c r="AP149" s="139"/>
      <c r="AQ149" s="148"/>
      <c r="AR149" s="148"/>
      <c r="AS149" s="148"/>
      <c r="AT149" s="148"/>
      <c r="AU149" s="148"/>
      <c r="AV149" s="148"/>
      <c r="AW149" s="148"/>
      <c r="AX149" s="148"/>
      <c r="AY149" s="148"/>
      <c r="AZ149" s="143">
        <v>3</v>
      </c>
      <c r="BA149" s="143" t="str">
        <f t="shared" si="8"/>
        <v/>
      </c>
      <c r="BB149" s="143" t="str">
        <f t="shared" si="10"/>
        <v/>
      </c>
    </row>
    <row r="150" spans="1:58" ht="18" customHeight="1" x14ac:dyDescent="0.15">
      <c r="A150" s="146">
        <f t="shared" si="9"/>
        <v>0</v>
      </c>
      <c r="B150" s="219" t="str">
        <f>IF(A150=1,COUNT($B$8:B149)+1,"")</f>
        <v/>
      </c>
      <c r="C150" s="213" t="str">
        <f>IF(AND(A150=1,NOT(TRIM(AD150)="")),COUNT($C$3:C149)+1,"")</f>
        <v/>
      </c>
      <c r="D150" s="219" t="str">
        <f>IF(AND(A150=1,NOT(TRIM(X150)="")),COUNT($D$3:D149)+1,"")</f>
        <v/>
      </c>
      <c r="E150" s="160" t="s">
        <v>529</v>
      </c>
      <c r="F150" s="1016"/>
      <c r="G150" s="950"/>
      <c r="H150" s="951"/>
      <c r="I150" s="951"/>
      <c r="J150" s="951"/>
      <c r="K150" s="935"/>
      <c r="L150" s="941"/>
      <c r="M150" s="941"/>
      <c r="N150" s="936"/>
      <c r="O150" s="935"/>
      <c r="P150" s="941"/>
      <c r="Q150" s="941"/>
      <c r="R150" s="941"/>
      <c r="S150" s="217"/>
      <c r="T150" s="255"/>
      <c r="U150" s="947"/>
      <c r="V150" s="947"/>
      <c r="W150" s="947"/>
      <c r="X150" s="954"/>
      <c r="Y150" s="955"/>
      <c r="Z150" s="947"/>
      <c r="AA150" s="947"/>
      <c r="AB150" s="948"/>
      <c r="AC150" s="948"/>
      <c r="AD150" s="948"/>
      <c r="AE150" s="948"/>
      <c r="AF150" s="948"/>
      <c r="AG150" s="948"/>
      <c r="AH150" s="927"/>
      <c r="AI150" s="928"/>
      <c r="AJ150" s="935"/>
      <c r="AK150" s="941"/>
      <c r="AL150" s="941"/>
      <c r="AM150" s="941"/>
      <c r="AN150" s="949"/>
      <c r="AO150" s="139"/>
      <c r="AP150" s="139"/>
      <c r="AQ150" s="145"/>
      <c r="AR150" s="145"/>
      <c r="AS150" s="145"/>
      <c r="AT150" s="145"/>
      <c r="AU150" s="145"/>
      <c r="AV150" s="145"/>
      <c r="AW150" s="145"/>
      <c r="AX150" s="145"/>
      <c r="AY150" s="145"/>
      <c r="AZ150" s="143">
        <v>3</v>
      </c>
      <c r="BA150" s="143" t="str">
        <f t="shared" si="8"/>
        <v/>
      </c>
      <c r="BB150" s="143" t="str">
        <f t="shared" si="10"/>
        <v/>
      </c>
    </row>
    <row r="151" spans="1:58" ht="18" customHeight="1" x14ac:dyDescent="0.15">
      <c r="A151" s="146">
        <f t="shared" si="9"/>
        <v>0</v>
      </c>
      <c r="B151" s="219" t="str">
        <f>IF(A151=1,COUNT($B$8:B150)+1,"")</f>
        <v/>
      </c>
      <c r="C151" s="213" t="str">
        <f>IF(AND(A151=1,NOT(TRIM(AD151)="")),COUNT($C$3:C150)+1,"")</f>
        <v/>
      </c>
      <c r="D151" s="219" t="str">
        <f>IF(AND(A151=1,NOT(TRIM(X151)="")),COUNT($D$3:D150)+1,"")</f>
        <v/>
      </c>
      <c r="E151" s="160" t="s">
        <v>529</v>
      </c>
      <c r="F151" s="1016"/>
      <c r="G151" s="950"/>
      <c r="H151" s="951"/>
      <c r="I151" s="951"/>
      <c r="J151" s="951"/>
      <c r="K151" s="935"/>
      <c r="L151" s="941"/>
      <c r="M151" s="941"/>
      <c r="N151" s="936"/>
      <c r="O151" s="935"/>
      <c r="P151" s="941"/>
      <c r="Q151" s="941"/>
      <c r="R151" s="941"/>
      <c r="S151" s="217"/>
      <c r="T151" s="255"/>
      <c r="U151" s="947"/>
      <c r="V151" s="947"/>
      <c r="W151" s="947"/>
      <c r="X151" s="954"/>
      <c r="Y151" s="955"/>
      <c r="Z151" s="947"/>
      <c r="AA151" s="947"/>
      <c r="AB151" s="948"/>
      <c r="AC151" s="948"/>
      <c r="AD151" s="948"/>
      <c r="AE151" s="948"/>
      <c r="AF151" s="948"/>
      <c r="AG151" s="948"/>
      <c r="AH151" s="927"/>
      <c r="AI151" s="928"/>
      <c r="AJ151" s="935"/>
      <c r="AK151" s="941"/>
      <c r="AL151" s="941"/>
      <c r="AM151" s="941"/>
      <c r="AN151" s="949"/>
      <c r="AO151" s="139"/>
      <c r="AP151" s="139"/>
      <c r="AQ151" s="149"/>
      <c r="AR151" s="148"/>
      <c r="AS151" s="148"/>
      <c r="AT151" s="148"/>
      <c r="AU151" s="148"/>
      <c r="AV151" s="148"/>
      <c r="AW151" s="148"/>
      <c r="AX151" s="148"/>
      <c r="AY151" s="148"/>
      <c r="AZ151" s="143">
        <v>3</v>
      </c>
      <c r="BA151" s="143" t="str">
        <f t="shared" si="8"/>
        <v/>
      </c>
      <c r="BB151" s="143" t="str">
        <f t="shared" si="10"/>
        <v/>
      </c>
    </row>
    <row r="152" spans="1:58" ht="18" customHeight="1" thickBot="1" x14ac:dyDescent="0.2">
      <c r="A152" s="146">
        <f t="shared" si="9"/>
        <v>0</v>
      </c>
      <c r="B152" s="219" t="str">
        <f>IF(A152=1,COUNT($B$8:B151)+1,"")</f>
        <v/>
      </c>
      <c r="C152" s="213" t="str">
        <f>IF(AND(A152=1,NOT(TRIM(AD152)="")),COUNT($C$3:C151)+1,"")</f>
        <v/>
      </c>
      <c r="D152" s="219" t="str">
        <f>IF(AND(A152=1,NOT(TRIM(X152)="")),COUNT($D$3:D151)+1,"")</f>
        <v/>
      </c>
      <c r="E152" s="160" t="s">
        <v>529</v>
      </c>
      <c r="F152" s="1021"/>
      <c r="G152" s="956"/>
      <c r="H152" s="957"/>
      <c r="I152" s="957"/>
      <c r="J152" s="957"/>
      <c r="K152" s="942"/>
      <c r="L152" s="943"/>
      <c r="M152" s="943"/>
      <c r="N152" s="943"/>
      <c r="O152" s="942"/>
      <c r="P152" s="943"/>
      <c r="Q152" s="943"/>
      <c r="R152" s="943"/>
      <c r="S152" s="153"/>
      <c r="T152" s="256"/>
      <c r="U152" s="959"/>
      <c r="V152" s="959"/>
      <c r="W152" s="959"/>
      <c r="X152" s="995"/>
      <c r="Y152" s="996"/>
      <c r="Z152" s="959"/>
      <c r="AA152" s="959"/>
      <c r="AB152" s="960"/>
      <c r="AC152" s="960"/>
      <c r="AD152" s="960"/>
      <c r="AE152" s="960"/>
      <c r="AF152" s="960"/>
      <c r="AG152" s="960"/>
      <c r="AH152" s="929"/>
      <c r="AI152" s="930"/>
      <c r="AJ152" s="942"/>
      <c r="AK152" s="943"/>
      <c r="AL152" s="943"/>
      <c r="AM152" s="943"/>
      <c r="AN152" s="958"/>
      <c r="AO152" s="139"/>
      <c r="AP152" s="139"/>
      <c r="AQ152" s="148"/>
      <c r="AR152" s="148"/>
      <c r="AS152" s="148"/>
      <c r="AT152" s="148"/>
      <c r="AU152" s="148"/>
      <c r="AV152" s="148"/>
      <c r="AW152" s="148"/>
      <c r="AX152" s="148"/>
      <c r="AY152" s="148"/>
      <c r="AZ152" s="143">
        <v>3</v>
      </c>
      <c r="BA152" s="143" t="str">
        <f t="shared" si="8"/>
        <v/>
      </c>
      <c r="BB152" s="143" t="str">
        <f t="shared" si="10"/>
        <v/>
      </c>
    </row>
    <row r="153" spans="1:58" ht="18" customHeight="1" x14ac:dyDescent="0.15">
      <c r="A153" s="156">
        <f t="shared" si="9"/>
        <v>1</v>
      </c>
      <c r="B153" s="156"/>
      <c r="C153" s="214">
        <f>IF(AND(A153=1,NOT(TRIM(AD153)="")),COUNT($C$3:C152)+1,"")</f>
        <v>10</v>
      </c>
      <c r="D153" s="219" t="str">
        <f>IF(AND(A153=1,NOT(TRIM(X153)="")),COUNT($D$3:D152)+1,"")</f>
        <v/>
      </c>
      <c r="E153" s="159" t="s">
        <v>536</v>
      </c>
      <c r="F153" s="1022" t="s">
        <v>383</v>
      </c>
      <c r="G153" s="945" t="s">
        <v>499</v>
      </c>
      <c r="H153" s="946"/>
      <c r="I153" s="946"/>
      <c r="J153" s="946"/>
      <c r="K153" s="935" t="s">
        <v>680</v>
      </c>
      <c r="L153" s="941"/>
      <c r="M153" s="941"/>
      <c r="N153" s="936"/>
      <c r="O153" s="962" t="s">
        <v>683</v>
      </c>
      <c r="P153" s="963"/>
      <c r="Q153" s="963"/>
      <c r="R153" s="963"/>
      <c r="S153" s="216" t="s">
        <v>408</v>
      </c>
      <c r="T153" s="255">
        <v>1</v>
      </c>
      <c r="U153" s="947"/>
      <c r="V153" s="947"/>
      <c r="W153" s="947"/>
      <c r="X153" s="987"/>
      <c r="Y153" s="988"/>
      <c r="Z153" s="947"/>
      <c r="AA153" s="947"/>
      <c r="AB153" s="948"/>
      <c r="AC153" s="948"/>
      <c r="AD153" s="948" t="s">
        <v>685</v>
      </c>
      <c r="AE153" s="948"/>
      <c r="AF153" s="948" t="s">
        <v>595</v>
      </c>
      <c r="AG153" s="948"/>
      <c r="AH153" s="927"/>
      <c r="AI153" s="928"/>
      <c r="AJ153" s="948" t="s">
        <v>688</v>
      </c>
      <c r="AK153" s="948"/>
      <c r="AL153" s="948"/>
      <c r="AM153" s="948"/>
      <c r="AN153" s="961"/>
      <c r="AO153" s="139"/>
      <c r="AP153" s="142"/>
      <c r="AQ153" s="142"/>
      <c r="AR153" s="142"/>
      <c r="AS153" s="142"/>
      <c r="AT153" s="142"/>
      <c r="AU153" s="142"/>
      <c r="AV153" s="142"/>
      <c r="AW153" s="142"/>
      <c r="AX153" s="142"/>
      <c r="AY153" s="142"/>
      <c r="AZ153" s="143">
        <v>4</v>
      </c>
      <c r="BA153" s="143">
        <f>IF(ISBLANK(G153),"",VLOOKUP(G153,$BD$153:$BF$172,2))</f>
        <v>34</v>
      </c>
      <c r="BB153" s="143" t="str">
        <f t="shared" si="1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,4
 ,34
 ,'ムービング遊具A'
 ,2001
 ,'イルカ'
 ,1
 ,'基'
 ,0
 ,0
 ,'○○産業㈱ 043－○○○－×××'
 ,ltrim(str(MAX([FB_FACILITY_ID])+1))+'/'+'20160401_千葉第１公園_ムービング遊具A.jpg'
 ,0
 ,0
 ,'1900/1/0'
 FROM [PMS_chiba].[dbo].[FACILITY_BASE_TABLE]
</v>
      </c>
      <c r="BD153" s="190" t="s">
        <v>491</v>
      </c>
      <c r="BE153" s="190">
        <v>28</v>
      </c>
      <c r="BF153" s="190">
        <v>4</v>
      </c>
    </row>
    <row r="154" spans="1:58" ht="18" customHeight="1" x14ac:dyDescent="0.15">
      <c r="A154" s="156">
        <f t="shared" si="9"/>
        <v>1</v>
      </c>
      <c r="B154" s="156"/>
      <c r="C154" s="214">
        <f>IF(AND(A154=1,NOT(TRIM(AD154)="")),COUNT($C$3:C153)+1,"")</f>
        <v>11</v>
      </c>
      <c r="D154" s="219" t="str">
        <f>IF(AND(A154=1,NOT(TRIM(X154)="")),COUNT($D$3:D153)+1,"")</f>
        <v/>
      </c>
      <c r="E154" s="159" t="s">
        <v>529</v>
      </c>
      <c r="F154" s="1023"/>
      <c r="G154" s="945" t="s">
        <v>499</v>
      </c>
      <c r="H154" s="946"/>
      <c r="I154" s="946"/>
      <c r="J154" s="946"/>
      <c r="K154" s="935" t="s">
        <v>681</v>
      </c>
      <c r="L154" s="941"/>
      <c r="M154" s="941"/>
      <c r="N154" s="936"/>
      <c r="O154" s="935" t="s">
        <v>684</v>
      </c>
      <c r="P154" s="941"/>
      <c r="Q154" s="941"/>
      <c r="R154" s="941"/>
      <c r="S154" s="216" t="s">
        <v>408</v>
      </c>
      <c r="T154" s="255">
        <v>1</v>
      </c>
      <c r="U154" s="947"/>
      <c r="V154" s="947"/>
      <c r="W154" s="947"/>
      <c r="X154" s="954"/>
      <c r="Y154" s="955"/>
      <c r="Z154" s="947"/>
      <c r="AA154" s="947"/>
      <c r="AB154" s="948"/>
      <c r="AC154" s="948"/>
      <c r="AD154" s="948" t="s">
        <v>685</v>
      </c>
      <c r="AE154" s="948"/>
      <c r="AF154" s="948" t="s">
        <v>595</v>
      </c>
      <c r="AG154" s="948"/>
      <c r="AH154" s="927"/>
      <c r="AI154" s="928"/>
      <c r="AJ154" s="948" t="s">
        <v>689</v>
      </c>
      <c r="AK154" s="948"/>
      <c r="AL154" s="948"/>
      <c r="AM154" s="948"/>
      <c r="AN154" s="961"/>
      <c r="AO154" s="139"/>
      <c r="AP154" s="144" t="s">
        <v>392</v>
      </c>
      <c r="AQ154" s="145"/>
      <c r="AR154" s="145"/>
      <c r="AS154" s="145"/>
      <c r="AT154" s="145"/>
      <c r="AU154" s="145"/>
      <c r="AV154" s="145"/>
      <c r="AW154" s="145"/>
      <c r="AX154" s="145"/>
      <c r="AY154" s="142"/>
      <c r="AZ154" s="143">
        <v>4</v>
      </c>
      <c r="BA154" s="143">
        <f t="shared" ref="BA154:BA202" si="11">IF(ISBLANK(G154),"",VLOOKUP(G154,$BD$153:$BF$172,2))</f>
        <v>34</v>
      </c>
      <c r="BB154" s="143" t="str">
        <f t="shared" si="1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,4
 ,34
 ,'ムービング遊具B'
 ,2001
 ,'ウマ'
 ,1
 ,'基'
 ,0
 ,0
 ,'○○産業㈱ 043－○○○－×××'
 ,ltrim(str(MAX([FB_FACILITY_ID])+1))+'/'+'20160401_千葉第１公園_ムービング遊具B.jpg'
 ,0
 ,0
 ,'1900/1/0'
 FROM [PMS_chiba].[dbo].[FACILITY_BASE_TABLE]
</v>
      </c>
      <c r="BD154" s="190" t="s">
        <v>488</v>
      </c>
      <c r="BE154" s="190">
        <v>29</v>
      </c>
      <c r="BF154" s="190">
        <v>4</v>
      </c>
    </row>
    <row r="155" spans="1:58" ht="18" customHeight="1" x14ac:dyDescent="0.15">
      <c r="A155" s="156">
        <f t="shared" si="9"/>
        <v>1</v>
      </c>
      <c r="B155" s="156"/>
      <c r="C155" s="214">
        <f>IF(AND(A155=1,NOT(TRIM(AD155)="")),COUNT($C$3:C154)+1,"")</f>
        <v>12</v>
      </c>
      <c r="D155" s="219" t="str">
        <f>IF(AND(A155=1,NOT(TRIM(X155)="")),COUNT($D$3:D154)+1,"")</f>
        <v/>
      </c>
      <c r="E155" s="159" t="s">
        <v>529</v>
      </c>
      <c r="F155" s="1023"/>
      <c r="G155" s="945" t="s">
        <v>492</v>
      </c>
      <c r="H155" s="946"/>
      <c r="I155" s="946"/>
      <c r="J155" s="946"/>
      <c r="K155" s="935" t="s">
        <v>682</v>
      </c>
      <c r="L155" s="941"/>
      <c r="M155" s="941"/>
      <c r="N155" s="936"/>
      <c r="O155" s="935" t="s">
        <v>818</v>
      </c>
      <c r="P155" s="941"/>
      <c r="Q155" s="941"/>
      <c r="R155" s="941"/>
      <c r="S155" s="216" t="s">
        <v>408</v>
      </c>
      <c r="T155" s="255">
        <v>1</v>
      </c>
      <c r="U155" s="947" t="s">
        <v>819</v>
      </c>
      <c r="V155" s="947"/>
      <c r="W155" s="947"/>
      <c r="X155" s="954"/>
      <c r="Y155" s="955"/>
      <c r="Z155" s="947"/>
      <c r="AA155" s="947"/>
      <c r="AB155" s="948"/>
      <c r="AC155" s="948"/>
      <c r="AD155" s="1074" t="s">
        <v>686</v>
      </c>
      <c r="AE155" s="1074"/>
      <c r="AF155" s="1074" t="s">
        <v>687</v>
      </c>
      <c r="AG155" s="1074"/>
      <c r="AH155" s="927"/>
      <c r="AI155" s="928"/>
      <c r="AJ155" s="948" t="s">
        <v>690</v>
      </c>
      <c r="AK155" s="948"/>
      <c r="AL155" s="948"/>
      <c r="AM155" s="948"/>
      <c r="AN155" s="961"/>
      <c r="AO155" s="141"/>
      <c r="AP155" s="194"/>
      <c r="AQ155" s="197"/>
      <c r="AR155" s="196"/>
      <c r="AS155" s="196"/>
      <c r="AT155" s="196"/>
      <c r="AU155" s="196"/>
      <c r="AV155" s="196"/>
      <c r="AW155" s="196"/>
      <c r="AX155" s="196"/>
      <c r="AY155" s="145"/>
      <c r="AZ155" s="143">
        <v>4</v>
      </c>
      <c r="BA155" s="143">
        <f t="shared" si="11"/>
        <v>203</v>
      </c>
      <c r="BB155" s="143" t="str">
        <f t="shared" si="1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,4
 ,203
 ,'複合遊具'
 ,2001
 ,'鋼製'
 ,1
 ,'基'
 ,0
 ,0
 ,'安全マット付 ㈱○○製作所 043－×××－△△△'
 ,ltrim(str(MAX([FB_FACILITY_ID])+1))+'/'+'20160401_千葉第１公園_複合遊具.jpg'
 ,0
 ,0
 ,'1900/1/0'
 FROM [PMS_chiba].[dbo].[FACILITY_BASE_TABLE]
</v>
      </c>
      <c r="BD155" s="190" t="s">
        <v>498</v>
      </c>
      <c r="BE155" s="190">
        <v>33</v>
      </c>
      <c r="BF155" s="190">
        <v>4</v>
      </c>
    </row>
    <row r="156" spans="1:58" ht="18" customHeight="1" x14ac:dyDescent="0.15">
      <c r="A156" s="156">
        <f t="shared" si="9"/>
        <v>0</v>
      </c>
      <c r="B156" s="156"/>
      <c r="C156" s="214" t="str">
        <f>IF(AND(A156=1,NOT(TRIM(AD156)="")),COUNT($C$3:C155)+1,"")</f>
        <v/>
      </c>
      <c r="D156" s="219" t="str">
        <f>IF(AND(A156=1,NOT(TRIM(X156)="")),COUNT($D$3:D155)+1,"")</f>
        <v/>
      </c>
      <c r="E156" s="159" t="s">
        <v>529</v>
      </c>
      <c r="F156" s="1023"/>
      <c r="G156" s="945"/>
      <c r="H156" s="946"/>
      <c r="I156" s="946"/>
      <c r="J156" s="946"/>
      <c r="K156" s="935"/>
      <c r="L156" s="941"/>
      <c r="M156" s="941"/>
      <c r="N156" s="936"/>
      <c r="O156" s="935"/>
      <c r="P156" s="941"/>
      <c r="Q156" s="941"/>
      <c r="R156" s="941"/>
      <c r="S156" s="216"/>
      <c r="T156" s="258"/>
      <c r="U156" s="947"/>
      <c r="V156" s="947"/>
      <c r="W156" s="947"/>
      <c r="X156" s="954"/>
      <c r="Y156" s="955"/>
      <c r="Z156" s="947"/>
      <c r="AA156" s="947"/>
      <c r="AB156" s="948"/>
      <c r="AC156" s="948"/>
      <c r="AD156" s="948"/>
      <c r="AE156" s="948"/>
      <c r="AF156" s="948"/>
      <c r="AG156" s="948"/>
      <c r="AH156" s="927"/>
      <c r="AI156" s="928"/>
      <c r="AJ156" s="935"/>
      <c r="AK156" s="941"/>
      <c r="AL156" s="941"/>
      <c r="AM156" s="941"/>
      <c r="AN156" s="949"/>
      <c r="AO156" s="141"/>
      <c r="AP156" s="194"/>
      <c r="AQ156" s="196"/>
      <c r="AR156" s="196"/>
      <c r="AS156" s="196"/>
      <c r="AT156" s="196"/>
      <c r="AU156" s="196"/>
      <c r="AV156" s="196"/>
      <c r="AW156" s="196"/>
      <c r="AX156" s="196"/>
      <c r="AY156" s="145"/>
      <c r="AZ156" s="143">
        <v>4</v>
      </c>
      <c r="BA156" s="143" t="str">
        <f t="shared" si="11"/>
        <v/>
      </c>
      <c r="BB156" s="143" t="str">
        <f t="shared" si="10"/>
        <v/>
      </c>
      <c r="BD156" s="190" t="s">
        <v>487</v>
      </c>
      <c r="BE156" s="190">
        <v>26</v>
      </c>
      <c r="BF156" s="190">
        <v>4</v>
      </c>
    </row>
    <row r="157" spans="1:58" ht="18" customHeight="1" x14ac:dyDescent="0.15">
      <c r="A157" s="156">
        <f t="shared" si="9"/>
        <v>0</v>
      </c>
      <c r="B157" s="156"/>
      <c r="C157" s="214" t="str">
        <f>IF(AND(A157=1,NOT(TRIM(AD157)="")),COUNT($C$3:C156)+1,"")</f>
        <v/>
      </c>
      <c r="D157" s="219" t="str">
        <f>IF(AND(A157=1,NOT(TRIM(X157)="")),COUNT($D$3:D156)+1,"")</f>
        <v/>
      </c>
      <c r="E157" s="159" t="s">
        <v>529</v>
      </c>
      <c r="F157" s="1023"/>
      <c r="G157" s="945"/>
      <c r="H157" s="946"/>
      <c r="I157" s="946"/>
      <c r="J157" s="946"/>
      <c r="K157" s="935"/>
      <c r="L157" s="941"/>
      <c r="M157" s="941"/>
      <c r="N157" s="936"/>
      <c r="O157" s="935"/>
      <c r="P157" s="941"/>
      <c r="Q157" s="941"/>
      <c r="R157" s="941"/>
      <c r="S157" s="216"/>
      <c r="T157" s="255"/>
      <c r="U157" s="947"/>
      <c r="V157" s="947"/>
      <c r="W157" s="947"/>
      <c r="X157" s="954"/>
      <c r="Y157" s="955"/>
      <c r="Z157" s="947"/>
      <c r="AA157" s="947"/>
      <c r="AB157" s="948"/>
      <c r="AC157" s="948"/>
      <c r="AD157" s="1044"/>
      <c r="AE157" s="1044"/>
      <c r="AF157" s="1044"/>
      <c r="AG157" s="1044"/>
      <c r="AH157" s="927"/>
      <c r="AI157" s="928"/>
      <c r="AJ157" s="935"/>
      <c r="AK157" s="941"/>
      <c r="AL157" s="941"/>
      <c r="AM157" s="941"/>
      <c r="AN157" s="949"/>
      <c r="AO157" s="139"/>
      <c r="AP157" s="194"/>
      <c r="AQ157" s="195"/>
      <c r="AR157" s="195"/>
      <c r="AS157" s="195"/>
      <c r="AT157" s="195"/>
      <c r="AU157" s="195"/>
      <c r="AV157" s="195"/>
      <c r="AW157" s="195"/>
      <c r="AX157" s="195"/>
      <c r="AY157" s="145"/>
      <c r="AZ157" s="143">
        <v>4</v>
      </c>
      <c r="BA157" s="143" t="str">
        <f t="shared" si="11"/>
        <v/>
      </c>
      <c r="BB157" s="143" t="str">
        <f t="shared" si="10"/>
        <v/>
      </c>
      <c r="BD157" s="190" t="s">
        <v>391</v>
      </c>
      <c r="BE157" s="190">
        <v>38</v>
      </c>
      <c r="BF157" s="190">
        <v>4</v>
      </c>
    </row>
    <row r="158" spans="1:58" ht="18" customHeight="1" x14ac:dyDescent="0.15">
      <c r="A158" s="156">
        <f t="shared" si="9"/>
        <v>0</v>
      </c>
      <c r="B158" s="156"/>
      <c r="C158" s="214" t="str">
        <f>IF(AND(A158=1,NOT(TRIM(AD158)="")),COUNT($C$3:C157)+1,"")</f>
        <v/>
      </c>
      <c r="D158" s="219" t="str">
        <f>IF(AND(A158=1,NOT(TRIM(X158)="")),COUNT($D$3:D157)+1,"")</f>
        <v/>
      </c>
      <c r="E158" s="159" t="s">
        <v>529</v>
      </c>
      <c r="F158" s="1023"/>
      <c r="G158" s="945"/>
      <c r="H158" s="946"/>
      <c r="I158" s="946"/>
      <c r="J158" s="946"/>
      <c r="K158" s="935"/>
      <c r="L158" s="941"/>
      <c r="M158" s="941"/>
      <c r="N158" s="936"/>
      <c r="O158" s="935"/>
      <c r="P158" s="941"/>
      <c r="Q158" s="941"/>
      <c r="R158" s="941"/>
      <c r="S158" s="216"/>
      <c r="T158" s="255"/>
      <c r="U158" s="947"/>
      <c r="V158" s="947"/>
      <c r="W158" s="947"/>
      <c r="X158" s="954"/>
      <c r="Y158" s="955"/>
      <c r="Z158" s="947"/>
      <c r="AA158" s="947"/>
      <c r="AB158" s="948"/>
      <c r="AC158" s="948"/>
      <c r="AD158" s="948"/>
      <c r="AE158" s="948"/>
      <c r="AF158" s="948"/>
      <c r="AG158" s="948"/>
      <c r="AH158" s="927"/>
      <c r="AI158" s="928"/>
      <c r="AJ158" s="935"/>
      <c r="AK158" s="941"/>
      <c r="AL158" s="941"/>
      <c r="AM158" s="941"/>
      <c r="AN158" s="949"/>
      <c r="AO158" s="139"/>
      <c r="AP158" s="194"/>
      <c r="AQ158" s="197"/>
      <c r="AR158" s="196"/>
      <c r="AS158" s="196"/>
      <c r="AT158" s="196"/>
      <c r="AU158" s="196"/>
      <c r="AV158" s="196"/>
      <c r="AW158" s="196"/>
      <c r="AX158" s="196"/>
      <c r="AY158" s="145"/>
      <c r="AZ158" s="143">
        <v>4</v>
      </c>
      <c r="BA158" s="143" t="str">
        <f t="shared" si="11"/>
        <v/>
      </c>
      <c r="BB158" s="143" t="str">
        <f t="shared" si="10"/>
        <v/>
      </c>
      <c r="BD158" s="190" t="s">
        <v>496</v>
      </c>
      <c r="BE158" s="190">
        <v>37</v>
      </c>
      <c r="BF158" s="190">
        <v>4</v>
      </c>
    </row>
    <row r="159" spans="1:58" ht="18" customHeight="1" x14ac:dyDescent="0.15">
      <c r="A159" s="156">
        <f t="shared" si="9"/>
        <v>0</v>
      </c>
      <c r="B159" s="156"/>
      <c r="C159" s="214" t="str">
        <f>IF(AND(A159=1,NOT(TRIM(AD159)="")),COUNT($C$3:C158)+1,"")</f>
        <v/>
      </c>
      <c r="D159" s="219" t="str">
        <f>IF(AND(A159=1,NOT(TRIM(X159)="")),COUNT($D$3:D158)+1,"")</f>
        <v/>
      </c>
      <c r="E159" s="159" t="s">
        <v>529</v>
      </c>
      <c r="F159" s="1023"/>
      <c r="G159" s="945"/>
      <c r="H159" s="946"/>
      <c r="I159" s="946"/>
      <c r="J159" s="946"/>
      <c r="K159" s="935"/>
      <c r="L159" s="941"/>
      <c r="M159" s="941"/>
      <c r="N159" s="936"/>
      <c r="O159" s="935"/>
      <c r="P159" s="941"/>
      <c r="Q159" s="941"/>
      <c r="R159" s="941"/>
      <c r="S159" s="216"/>
      <c r="T159" s="255"/>
      <c r="U159" s="947"/>
      <c r="V159" s="947"/>
      <c r="W159" s="947"/>
      <c r="X159" s="954"/>
      <c r="Y159" s="955"/>
      <c r="Z159" s="947"/>
      <c r="AA159" s="947"/>
      <c r="AB159" s="948"/>
      <c r="AC159" s="948"/>
      <c r="AD159" s="948"/>
      <c r="AE159" s="948"/>
      <c r="AF159" s="948"/>
      <c r="AG159" s="948"/>
      <c r="AH159" s="927"/>
      <c r="AI159" s="928"/>
      <c r="AJ159" s="935"/>
      <c r="AK159" s="941"/>
      <c r="AL159" s="941"/>
      <c r="AM159" s="941"/>
      <c r="AN159" s="949"/>
      <c r="AO159" s="139"/>
      <c r="AP159" s="194"/>
      <c r="AQ159" s="196"/>
      <c r="AR159" s="196"/>
      <c r="AS159" s="196"/>
      <c r="AT159" s="196"/>
      <c r="AU159" s="196"/>
      <c r="AV159" s="196"/>
      <c r="AW159" s="196"/>
      <c r="AX159" s="196"/>
      <c r="AY159" s="145"/>
      <c r="AZ159" s="143">
        <v>4</v>
      </c>
      <c r="BA159" s="143" t="str">
        <f t="shared" si="11"/>
        <v/>
      </c>
      <c r="BB159" s="143" t="str">
        <f t="shared" si="10"/>
        <v/>
      </c>
      <c r="BD159" s="190" t="s">
        <v>486</v>
      </c>
      <c r="BE159" s="190">
        <v>201</v>
      </c>
      <c r="BF159" s="190">
        <v>4</v>
      </c>
    </row>
    <row r="160" spans="1:58" ht="18" customHeight="1" x14ac:dyDescent="0.15">
      <c r="A160" s="156">
        <f t="shared" si="9"/>
        <v>0</v>
      </c>
      <c r="B160" s="219" t="str">
        <f>IF(A160=1,COUNT($B$8:B159)+1,"")</f>
        <v/>
      </c>
      <c r="C160" s="219" t="str">
        <f>IF(AND(A160=1,NOT(TRIM(AD160)="")),COUNT($C$3:C159)+1,"")</f>
        <v/>
      </c>
      <c r="D160" s="219" t="str">
        <f>IF(AND(A160=1,NOT(TRIM(X160)="")),COUNT($D$3:D159)+1,"")</f>
        <v/>
      </c>
      <c r="E160" s="215" t="s">
        <v>536</v>
      </c>
      <c r="F160" s="1023"/>
      <c r="G160" s="945"/>
      <c r="H160" s="946"/>
      <c r="I160" s="946"/>
      <c r="J160" s="946"/>
      <c r="K160" s="935"/>
      <c r="L160" s="941"/>
      <c r="M160" s="941"/>
      <c r="N160" s="936"/>
      <c r="O160" s="935"/>
      <c r="P160" s="941"/>
      <c r="Q160" s="941"/>
      <c r="R160" s="941"/>
      <c r="S160" s="216"/>
      <c r="T160" s="255"/>
      <c r="U160" s="947"/>
      <c r="V160" s="947"/>
      <c r="W160" s="947"/>
      <c r="X160" s="954"/>
      <c r="Y160" s="955"/>
      <c r="Z160" s="947"/>
      <c r="AA160" s="947"/>
      <c r="AB160" s="948"/>
      <c r="AC160" s="948"/>
      <c r="AD160" s="948"/>
      <c r="AE160" s="948"/>
      <c r="AF160" s="948"/>
      <c r="AG160" s="948"/>
      <c r="AH160" s="927"/>
      <c r="AI160" s="928"/>
      <c r="AJ160" s="935"/>
      <c r="AK160" s="941"/>
      <c r="AL160" s="941"/>
      <c r="AM160" s="941"/>
      <c r="AN160" s="949"/>
      <c r="AO160" s="139"/>
      <c r="AP160" s="139"/>
      <c r="AQ160" s="145"/>
      <c r="AR160" s="145"/>
      <c r="AS160" s="145"/>
      <c r="AT160" s="195"/>
      <c r="AU160" s="195"/>
      <c r="AV160" s="195"/>
      <c r="AW160" s="195"/>
      <c r="AX160" s="195"/>
      <c r="AY160" s="145"/>
      <c r="AZ160" s="143">
        <v>4</v>
      </c>
      <c r="BA160" s="143" t="str">
        <f t="shared" si="11"/>
        <v/>
      </c>
      <c r="BB160" s="143" t="str">
        <f t="shared" si="10"/>
        <v/>
      </c>
      <c r="BD160" s="190" t="s">
        <v>497</v>
      </c>
      <c r="BE160" s="190">
        <v>30</v>
      </c>
      <c r="BF160" s="190">
        <v>4</v>
      </c>
    </row>
    <row r="161" spans="1:58" ht="18" customHeight="1" x14ac:dyDescent="0.15">
      <c r="A161" s="146">
        <f t="shared" si="9"/>
        <v>0</v>
      </c>
      <c r="B161" s="219" t="str">
        <f>IF(A161=1,COUNT($B$8:B160)+1,"")</f>
        <v/>
      </c>
      <c r="C161" s="213" t="str">
        <f>IF(AND(A161=1,NOT(TRIM(AD161)="")),COUNT($C$3:C160)+1,"")</f>
        <v/>
      </c>
      <c r="D161" s="219" t="str">
        <f>IF(AND(A161=1,NOT(TRIM(X161)="")),COUNT($D$3:D160)+1,"")</f>
        <v/>
      </c>
      <c r="E161" s="215" t="s">
        <v>529</v>
      </c>
      <c r="F161" s="1023"/>
      <c r="G161" s="945"/>
      <c r="H161" s="946"/>
      <c r="I161" s="946"/>
      <c r="J161" s="946"/>
      <c r="K161" s="935"/>
      <c r="L161" s="941"/>
      <c r="M161" s="941"/>
      <c r="N161" s="936"/>
      <c r="O161" s="935"/>
      <c r="P161" s="941"/>
      <c r="Q161" s="941"/>
      <c r="R161" s="941"/>
      <c r="S161" s="216"/>
      <c r="T161" s="255"/>
      <c r="U161" s="947"/>
      <c r="V161" s="947"/>
      <c r="W161" s="947"/>
      <c r="X161" s="954"/>
      <c r="Y161" s="955"/>
      <c r="Z161" s="947"/>
      <c r="AA161" s="947"/>
      <c r="AB161" s="948"/>
      <c r="AC161" s="948"/>
      <c r="AD161" s="948"/>
      <c r="AE161" s="948"/>
      <c r="AF161" s="948"/>
      <c r="AG161" s="948"/>
      <c r="AH161" s="927"/>
      <c r="AI161" s="928"/>
      <c r="AJ161" s="935"/>
      <c r="AK161" s="941"/>
      <c r="AL161" s="941"/>
      <c r="AM161" s="941"/>
      <c r="AN161" s="949"/>
      <c r="AO161" s="139"/>
      <c r="AP161" s="139"/>
      <c r="AQ161" s="149"/>
      <c r="AR161" s="148"/>
      <c r="AS161" s="148"/>
      <c r="AT161" s="196"/>
      <c r="AU161" s="196"/>
      <c r="AV161" s="196"/>
      <c r="AW161" s="196"/>
      <c r="AX161" s="196"/>
      <c r="AY161" s="145"/>
      <c r="AZ161" s="143">
        <v>4</v>
      </c>
      <c r="BA161" s="143" t="str">
        <f t="shared" si="11"/>
        <v/>
      </c>
      <c r="BB161" s="143" t="str">
        <f t="shared" si="10"/>
        <v/>
      </c>
      <c r="BD161" s="190" t="s">
        <v>499</v>
      </c>
      <c r="BE161" s="190">
        <v>34</v>
      </c>
      <c r="BF161" s="190">
        <v>4</v>
      </c>
    </row>
    <row r="162" spans="1:58" ht="18" customHeight="1" x14ac:dyDescent="0.15">
      <c r="A162" s="146">
        <f t="shared" si="9"/>
        <v>0</v>
      </c>
      <c r="B162" s="219" t="str">
        <f>IF(A162=1,COUNT($B$8:B161)+1,"")</f>
        <v/>
      </c>
      <c r="C162" s="213" t="str">
        <f>IF(AND(A162=1,NOT(TRIM(AD162)="")),COUNT($C$3:C161)+1,"")</f>
        <v/>
      </c>
      <c r="D162" s="219" t="str">
        <f>IF(AND(A162=1,NOT(TRIM(X162)="")),COUNT($D$3:D161)+1,"")</f>
        <v/>
      </c>
      <c r="E162" s="160" t="s">
        <v>529</v>
      </c>
      <c r="F162" s="1023"/>
      <c r="G162" s="945"/>
      <c r="H162" s="946"/>
      <c r="I162" s="946"/>
      <c r="J162" s="946"/>
      <c r="K162" s="935"/>
      <c r="L162" s="941"/>
      <c r="M162" s="941"/>
      <c r="N162" s="936"/>
      <c r="O162" s="935"/>
      <c r="P162" s="941"/>
      <c r="Q162" s="941"/>
      <c r="R162" s="941"/>
      <c r="S162" s="216"/>
      <c r="T162" s="255"/>
      <c r="U162" s="947"/>
      <c r="V162" s="947"/>
      <c r="W162" s="947"/>
      <c r="X162" s="954"/>
      <c r="Y162" s="955"/>
      <c r="Z162" s="947"/>
      <c r="AA162" s="947"/>
      <c r="AB162" s="948"/>
      <c r="AC162" s="948"/>
      <c r="AD162" s="948"/>
      <c r="AE162" s="948"/>
      <c r="AF162" s="948"/>
      <c r="AG162" s="948"/>
      <c r="AH162" s="927"/>
      <c r="AI162" s="928"/>
      <c r="AJ162" s="935"/>
      <c r="AK162" s="941"/>
      <c r="AL162" s="941"/>
      <c r="AM162" s="941"/>
      <c r="AN162" s="949"/>
      <c r="AO162" s="139"/>
      <c r="AP162" s="139"/>
      <c r="AQ162" s="148"/>
      <c r="AR162" s="148"/>
      <c r="AS162" s="148"/>
      <c r="AT162" s="196"/>
      <c r="AU162" s="196"/>
      <c r="AV162" s="196"/>
      <c r="AW162" s="196"/>
      <c r="AX162" s="196"/>
      <c r="AY162" s="145"/>
      <c r="AZ162" s="143">
        <v>4</v>
      </c>
      <c r="BA162" s="143" t="str">
        <f>IF(ISBLANK(G162),"",VLOOKUP(G162,$BD$153:$BF$172,2))</f>
        <v/>
      </c>
      <c r="BB162" s="143" t="str">
        <f t="shared" si="10"/>
        <v/>
      </c>
      <c r="BD162" s="190" t="s">
        <v>490</v>
      </c>
      <c r="BE162" s="190">
        <v>202</v>
      </c>
      <c r="BF162" s="190">
        <v>4</v>
      </c>
    </row>
    <row r="163" spans="1:58" ht="18" customHeight="1" x14ac:dyDescent="0.15">
      <c r="A163" s="146">
        <f t="shared" si="9"/>
        <v>0</v>
      </c>
      <c r="B163" s="219" t="str">
        <f>IF(A163=1,COUNT($B$8:B162)+1,"")</f>
        <v/>
      </c>
      <c r="C163" s="213" t="str">
        <f>IF(AND(A163=1,NOT(TRIM(AD163)="")),COUNT($C$3:C162)+1,"")</f>
        <v/>
      </c>
      <c r="D163" s="219" t="str">
        <f>IF(AND(A163=1,NOT(TRIM(X163)="")),COUNT($D$3:D162)+1,"")</f>
        <v/>
      </c>
      <c r="E163" s="160" t="s">
        <v>529</v>
      </c>
      <c r="F163" s="1023" t="s">
        <v>383</v>
      </c>
      <c r="G163" s="945"/>
      <c r="H163" s="946"/>
      <c r="I163" s="946"/>
      <c r="J163" s="946"/>
      <c r="K163" s="935"/>
      <c r="L163" s="941"/>
      <c r="M163" s="941"/>
      <c r="N163" s="936"/>
      <c r="O163" s="935"/>
      <c r="P163" s="941"/>
      <c r="Q163" s="941"/>
      <c r="R163" s="941"/>
      <c r="S163" s="216"/>
      <c r="T163" s="255"/>
      <c r="U163" s="947"/>
      <c r="V163" s="947"/>
      <c r="W163" s="947"/>
      <c r="X163" s="954"/>
      <c r="Y163" s="955"/>
      <c r="Z163" s="947"/>
      <c r="AA163" s="947"/>
      <c r="AB163" s="948"/>
      <c r="AC163" s="948"/>
      <c r="AD163" s="948"/>
      <c r="AE163" s="948"/>
      <c r="AF163" s="948"/>
      <c r="AG163" s="948"/>
      <c r="AH163" s="927"/>
      <c r="AI163" s="928"/>
      <c r="AJ163" s="935"/>
      <c r="AK163" s="941"/>
      <c r="AL163" s="941"/>
      <c r="AM163" s="941"/>
      <c r="AN163" s="949"/>
      <c r="AO163" s="139"/>
      <c r="AP163" s="139"/>
      <c r="AQ163" s="145"/>
      <c r="AR163" s="145"/>
      <c r="AS163" s="150"/>
      <c r="AT163" s="195"/>
      <c r="AU163" s="195"/>
      <c r="AV163" s="195"/>
      <c r="AW163" s="195"/>
      <c r="AX163" s="195"/>
      <c r="AY163" s="145"/>
      <c r="AZ163" s="143">
        <v>4</v>
      </c>
      <c r="BA163" s="143" t="str">
        <f t="shared" si="11"/>
        <v/>
      </c>
      <c r="BB163" s="143" t="str">
        <f t="shared" si="10"/>
        <v/>
      </c>
      <c r="BD163" s="190" t="s">
        <v>495</v>
      </c>
      <c r="BE163" s="190">
        <v>47</v>
      </c>
      <c r="BF163" s="190">
        <v>4</v>
      </c>
    </row>
    <row r="164" spans="1:58" ht="18" customHeight="1" x14ac:dyDescent="0.15">
      <c r="A164" s="146">
        <f t="shared" si="9"/>
        <v>0</v>
      </c>
      <c r="B164" s="219" t="str">
        <f>IF(A164=1,COUNT($B$8:B163)+1,"")</f>
        <v/>
      </c>
      <c r="C164" s="213" t="str">
        <f>IF(AND(A164=1,NOT(TRIM(AD164)="")),COUNT($C$3:C163)+1,"")</f>
        <v/>
      </c>
      <c r="D164" s="219" t="str">
        <f>IF(AND(A164=1,NOT(TRIM(X164)="")),COUNT($D$3:D163)+1,"")</f>
        <v/>
      </c>
      <c r="E164" s="160" t="s">
        <v>529</v>
      </c>
      <c r="F164" s="1023"/>
      <c r="G164" s="945"/>
      <c r="H164" s="946"/>
      <c r="I164" s="946"/>
      <c r="J164" s="946"/>
      <c r="K164" s="935"/>
      <c r="L164" s="941"/>
      <c r="M164" s="941"/>
      <c r="N164" s="936"/>
      <c r="O164" s="935"/>
      <c r="P164" s="941"/>
      <c r="Q164" s="941"/>
      <c r="R164" s="941"/>
      <c r="S164" s="216"/>
      <c r="T164" s="255"/>
      <c r="U164" s="947"/>
      <c r="V164" s="947"/>
      <c r="W164" s="947"/>
      <c r="X164" s="954"/>
      <c r="Y164" s="955"/>
      <c r="Z164" s="947"/>
      <c r="AA164" s="947"/>
      <c r="AB164" s="948"/>
      <c r="AC164" s="948"/>
      <c r="AD164" s="948"/>
      <c r="AE164" s="948"/>
      <c r="AF164" s="948"/>
      <c r="AG164" s="948"/>
      <c r="AH164" s="927"/>
      <c r="AI164" s="928"/>
      <c r="AJ164" s="935"/>
      <c r="AK164" s="941"/>
      <c r="AL164" s="941"/>
      <c r="AM164" s="941"/>
      <c r="AN164" s="949"/>
      <c r="AO164" s="139"/>
      <c r="AP164" s="194"/>
      <c r="AQ164" s="195"/>
      <c r="AR164" s="195"/>
      <c r="AS164" s="195"/>
      <c r="AT164" s="196"/>
      <c r="AU164" s="196"/>
      <c r="AV164" s="196"/>
      <c r="AW164" s="196"/>
      <c r="AX164" s="196"/>
      <c r="AY164" s="145"/>
      <c r="AZ164" s="143">
        <v>4</v>
      </c>
      <c r="BA164" s="143" t="str">
        <f t="shared" si="11"/>
        <v/>
      </c>
      <c r="BB164" s="143" t="str">
        <f t="shared" si="10"/>
        <v/>
      </c>
      <c r="BD164" s="190" t="s">
        <v>501</v>
      </c>
      <c r="BE164" s="190">
        <v>32</v>
      </c>
      <c r="BF164" s="190">
        <v>4</v>
      </c>
    </row>
    <row r="165" spans="1:58" ht="18" customHeight="1" x14ac:dyDescent="0.15">
      <c r="A165" s="146">
        <f t="shared" si="9"/>
        <v>0</v>
      </c>
      <c r="B165" s="219" t="str">
        <f>IF(A165=1,COUNT($B$8:B164)+1,"")</f>
        <v/>
      </c>
      <c r="C165" s="213" t="str">
        <f>IF(AND(A165=1,NOT(TRIM(AD165)="")),COUNT($C$3:C164)+1,"")</f>
        <v/>
      </c>
      <c r="D165" s="219" t="str">
        <f>IF(AND(A165=1,NOT(TRIM(X165)="")),COUNT($D$3:D164)+1,"")</f>
        <v/>
      </c>
      <c r="E165" s="160" t="s">
        <v>529</v>
      </c>
      <c r="F165" s="1023"/>
      <c r="G165" s="945"/>
      <c r="H165" s="946"/>
      <c r="I165" s="946"/>
      <c r="J165" s="946"/>
      <c r="K165" s="935"/>
      <c r="L165" s="941"/>
      <c r="M165" s="941"/>
      <c r="N165" s="936"/>
      <c r="O165" s="935"/>
      <c r="P165" s="941"/>
      <c r="Q165" s="941"/>
      <c r="R165" s="941"/>
      <c r="S165" s="216"/>
      <c r="T165" s="255"/>
      <c r="U165" s="947"/>
      <c r="V165" s="947"/>
      <c r="W165" s="947"/>
      <c r="X165" s="954"/>
      <c r="Y165" s="955"/>
      <c r="Z165" s="947"/>
      <c r="AA165" s="947"/>
      <c r="AB165" s="948"/>
      <c r="AC165" s="948"/>
      <c r="AD165" s="948"/>
      <c r="AE165" s="948"/>
      <c r="AF165" s="948"/>
      <c r="AG165" s="948"/>
      <c r="AH165" s="927"/>
      <c r="AI165" s="928"/>
      <c r="AJ165" s="935"/>
      <c r="AK165" s="941"/>
      <c r="AL165" s="941"/>
      <c r="AM165" s="941"/>
      <c r="AN165" s="949"/>
      <c r="AO165" s="139"/>
      <c r="AP165" s="194"/>
      <c r="AQ165" s="197"/>
      <c r="AR165" s="196"/>
      <c r="AS165" s="196"/>
      <c r="AT165" s="196"/>
      <c r="AU165" s="196"/>
      <c r="AV165" s="196"/>
      <c r="AW165" s="196"/>
      <c r="AX165" s="196"/>
      <c r="AY165" s="145"/>
      <c r="AZ165" s="143">
        <v>4</v>
      </c>
      <c r="BA165" s="143" t="str">
        <f t="shared" si="11"/>
        <v/>
      </c>
      <c r="BB165" s="143" t="str">
        <f t="shared" si="10"/>
        <v/>
      </c>
      <c r="BD165" s="190" t="s">
        <v>502</v>
      </c>
      <c r="BE165" s="190">
        <v>35</v>
      </c>
      <c r="BF165" s="190">
        <v>4</v>
      </c>
    </row>
    <row r="166" spans="1:58" ht="18" customHeight="1" x14ac:dyDescent="0.15">
      <c r="A166" s="146">
        <f t="shared" si="9"/>
        <v>0</v>
      </c>
      <c r="B166" s="219" t="str">
        <f>IF(A166=1,COUNT($B$8:B165)+1,"")</f>
        <v/>
      </c>
      <c r="C166" s="213" t="str">
        <f>IF(AND(A166=1,NOT(TRIM(AD166)="")),COUNT($C$3:C165)+1,"")</f>
        <v/>
      </c>
      <c r="D166" s="219" t="str">
        <f>IF(AND(A166=1,NOT(TRIM(X166)="")),COUNT($D$3:D165)+1,"")</f>
        <v/>
      </c>
      <c r="E166" s="160" t="s">
        <v>529</v>
      </c>
      <c r="F166" s="1023"/>
      <c r="G166" s="945"/>
      <c r="H166" s="946"/>
      <c r="I166" s="946"/>
      <c r="J166" s="946"/>
      <c r="K166" s="935"/>
      <c r="L166" s="941"/>
      <c r="M166" s="941"/>
      <c r="N166" s="936"/>
      <c r="O166" s="935"/>
      <c r="P166" s="941"/>
      <c r="Q166" s="941"/>
      <c r="R166" s="941"/>
      <c r="S166" s="216"/>
      <c r="T166" s="255"/>
      <c r="U166" s="947"/>
      <c r="V166" s="947"/>
      <c r="W166" s="947"/>
      <c r="X166" s="954"/>
      <c r="Y166" s="955"/>
      <c r="Z166" s="947"/>
      <c r="AA166" s="947"/>
      <c r="AB166" s="948"/>
      <c r="AC166" s="948"/>
      <c r="AD166" s="948"/>
      <c r="AE166" s="948"/>
      <c r="AF166" s="948"/>
      <c r="AG166" s="948"/>
      <c r="AH166" s="927"/>
      <c r="AI166" s="928"/>
      <c r="AJ166" s="935"/>
      <c r="AK166" s="941"/>
      <c r="AL166" s="941"/>
      <c r="AM166" s="941"/>
      <c r="AN166" s="949"/>
      <c r="AO166" s="139"/>
      <c r="AP166" s="194"/>
      <c r="AQ166" s="196"/>
      <c r="AR166" s="196"/>
      <c r="AS166" s="196"/>
      <c r="AT166" s="145"/>
      <c r="AU166" s="195"/>
      <c r="AV166" s="195"/>
      <c r="AW166" s="195"/>
      <c r="AX166" s="195"/>
      <c r="AY166" s="145"/>
      <c r="AZ166" s="143">
        <v>4</v>
      </c>
      <c r="BA166" s="143" t="str">
        <f t="shared" si="11"/>
        <v/>
      </c>
      <c r="BB166" s="143" t="str">
        <f t="shared" si="10"/>
        <v/>
      </c>
      <c r="BD166" s="190" t="s">
        <v>388</v>
      </c>
      <c r="BE166" s="190">
        <v>36</v>
      </c>
      <c r="BF166" s="190">
        <v>4</v>
      </c>
    </row>
    <row r="167" spans="1:58" ht="18" customHeight="1" x14ac:dyDescent="0.15">
      <c r="A167" s="146">
        <f t="shared" si="9"/>
        <v>0</v>
      </c>
      <c r="B167" s="219" t="str">
        <f>IF(A167=1,COUNT($B$8:B166)+1,"")</f>
        <v/>
      </c>
      <c r="C167" s="213" t="str">
        <f>IF(AND(A167=1,NOT(TRIM(AD167)="")),COUNT($C$3:C166)+1,"")</f>
        <v/>
      </c>
      <c r="D167" s="219" t="str">
        <f>IF(AND(A167=1,NOT(TRIM(X167)="")),COUNT($D$3:D166)+1,"")</f>
        <v/>
      </c>
      <c r="E167" s="160" t="s">
        <v>529</v>
      </c>
      <c r="F167" s="1023"/>
      <c r="G167" s="945"/>
      <c r="H167" s="946"/>
      <c r="I167" s="946"/>
      <c r="J167" s="946"/>
      <c r="K167" s="935"/>
      <c r="L167" s="941"/>
      <c r="M167" s="941"/>
      <c r="N167" s="936"/>
      <c r="O167" s="935"/>
      <c r="P167" s="941"/>
      <c r="Q167" s="941"/>
      <c r="R167" s="941"/>
      <c r="S167" s="216"/>
      <c r="T167" s="255"/>
      <c r="U167" s="947"/>
      <c r="V167" s="947"/>
      <c r="W167" s="947"/>
      <c r="X167" s="954"/>
      <c r="Y167" s="955"/>
      <c r="Z167" s="947"/>
      <c r="AA167" s="947"/>
      <c r="AB167" s="948"/>
      <c r="AC167" s="948"/>
      <c r="AD167" s="948"/>
      <c r="AE167" s="948"/>
      <c r="AF167" s="948"/>
      <c r="AG167" s="948"/>
      <c r="AH167" s="927"/>
      <c r="AI167" s="928"/>
      <c r="AJ167" s="935"/>
      <c r="AK167" s="941"/>
      <c r="AL167" s="941"/>
      <c r="AM167" s="941"/>
      <c r="AN167" s="949"/>
      <c r="AO167" s="139"/>
      <c r="AP167" s="194"/>
      <c r="AQ167" s="195"/>
      <c r="AR167" s="195"/>
      <c r="AS167" s="195"/>
      <c r="AT167" s="145"/>
      <c r="AU167" s="195"/>
      <c r="AV167" s="195"/>
      <c r="AW167" s="195"/>
      <c r="AX167" s="195"/>
      <c r="AY167" s="145"/>
      <c r="AZ167" s="143">
        <v>4</v>
      </c>
      <c r="BA167" s="143" t="str">
        <f t="shared" si="11"/>
        <v/>
      </c>
      <c r="BB167" s="143" t="str">
        <f t="shared" si="10"/>
        <v/>
      </c>
      <c r="BD167" s="190" t="s">
        <v>500</v>
      </c>
      <c r="BE167" s="190">
        <v>205</v>
      </c>
      <c r="BF167" s="190">
        <v>4</v>
      </c>
    </row>
    <row r="168" spans="1:58" ht="18" customHeight="1" x14ac:dyDescent="0.15">
      <c r="A168" s="146">
        <f t="shared" si="9"/>
        <v>0</v>
      </c>
      <c r="B168" s="219" t="str">
        <f>IF(A168=1,COUNT($B$8:B167)+1,"")</f>
        <v/>
      </c>
      <c r="C168" s="213" t="str">
        <f>IF(AND(A168=1,NOT(TRIM(AD168)="")),COUNT($C$3:C167)+1,"")</f>
        <v/>
      </c>
      <c r="D168" s="219" t="str">
        <f>IF(AND(A168=1,NOT(TRIM(X168)="")),COUNT($D$3:D167)+1,"")</f>
        <v/>
      </c>
      <c r="E168" s="160" t="s">
        <v>529</v>
      </c>
      <c r="F168" s="1023"/>
      <c r="G168" s="945"/>
      <c r="H168" s="946"/>
      <c r="I168" s="946"/>
      <c r="J168" s="946"/>
      <c r="K168" s="935"/>
      <c r="L168" s="941"/>
      <c r="M168" s="941"/>
      <c r="N168" s="936"/>
      <c r="O168" s="935"/>
      <c r="P168" s="941"/>
      <c r="Q168" s="941"/>
      <c r="R168" s="941"/>
      <c r="S168" s="216"/>
      <c r="T168" s="255"/>
      <c r="U168" s="947"/>
      <c r="V168" s="947"/>
      <c r="W168" s="947"/>
      <c r="X168" s="954"/>
      <c r="Y168" s="955"/>
      <c r="Z168" s="947"/>
      <c r="AA168" s="947"/>
      <c r="AB168" s="948"/>
      <c r="AC168" s="948"/>
      <c r="AD168" s="948"/>
      <c r="AE168" s="948"/>
      <c r="AF168" s="948"/>
      <c r="AG168" s="948"/>
      <c r="AH168" s="927"/>
      <c r="AI168" s="928"/>
      <c r="AJ168" s="935"/>
      <c r="AK168" s="941"/>
      <c r="AL168" s="941"/>
      <c r="AM168" s="941"/>
      <c r="AN168" s="949"/>
      <c r="AO168" s="139"/>
      <c r="AP168" s="194"/>
      <c r="AQ168" s="197"/>
      <c r="AR168" s="196"/>
      <c r="AS168" s="196"/>
      <c r="AT168" s="145"/>
      <c r="AU168" s="195"/>
      <c r="AV168" s="195"/>
      <c r="AW168" s="195"/>
      <c r="AX168" s="195"/>
      <c r="AY168" s="145"/>
      <c r="AZ168" s="143">
        <v>4</v>
      </c>
      <c r="BA168" s="143" t="str">
        <f t="shared" si="11"/>
        <v/>
      </c>
      <c r="BB168" s="143" t="str">
        <f t="shared" si="10"/>
        <v/>
      </c>
      <c r="BD168" s="190" t="s">
        <v>489</v>
      </c>
      <c r="BE168" s="190">
        <v>27</v>
      </c>
      <c r="BF168" s="190">
        <v>4</v>
      </c>
    </row>
    <row r="169" spans="1:58" ht="18" customHeight="1" x14ac:dyDescent="0.15">
      <c r="A169" s="146">
        <f t="shared" si="9"/>
        <v>0</v>
      </c>
      <c r="B169" s="219" t="str">
        <f>IF(A169=1,COUNT($B$8:B168)+1,"")</f>
        <v/>
      </c>
      <c r="C169" s="213" t="str">
        <f>IF(AND(A169=1,NOT(TRIM(AD169)="")),COUNT($C$3:C168)+1,"")</f>
        <v/>
      </c>
      <c r="D169" s="219" t="str">
        <f>IF(AND(A169=1,NOT(TRIM(X169)="")),COUNT($D$3:D168)+1,"")</f>
        <v/>
      </c>
      <c r="E169" s="160" t="s">
        <v>529</v>
      </c>
      <c r="F169" s="1023"/>
      <c r="G169" s="945"/>
      <c r="H169" s="946"/>
      <c r="I169" s="946"/>
      <c r="J169" s="946"/>
      <c r="K169" s="935"/>
      <c r="L169" s="941"/>
      <c r="M169" s="941"/>
      <c r="N169" s="936"/>
      <c r="O169" s="935"/>
      <c r="P169" s="941"/>
      <c r="Q169" s="941"/>
      <c r="R169" s="941"/>
      <c r="S169" s="216"/>
      <c r="T169" s="255"/>
      <c r="U169" s="947"/>
      <c r="V169" s="947"/>
      <c r="W169" s="947"/>
      <c r="X169" s="954"/>
      <c r="Y169" s="955"/>
      <c r="Z169" s="947"/>
      <c r="AA169" s="947"/>
      <c r="AB169" s="948"/>
      <c r="AC169" s="948"/>
      <c r="AD169" s="948"/>
      <c r="AE169" s="948"/>
      <c r="AF169" s="948"/>
      <c r="AG169" s="948"/>
      <c r="AH169" s="927"/>
      <c r="AI169" s="928"/>
      <c r="AJ169" s="935"/>
      <c r="AK169" s="941"/>
      <c r="AL169" s="941"/>
      <c r="AM169" s="941"/>
      <c r="AN169" s="949"/>
      <c r="AO169" s="139"/>
      <c r="AP169" s="194"/>
      <c r="AQ169" s="196"/>
      <c r="AR169" s="196"/>
      <c r="AS169" s="196"/>
      <c r="AT169" s="145"/>
      <c r="AU169" s="195"/>
      <c r="AV169" s="195"/>
      <c r="AW169" s="195"/>
      <c r="AX169" s="195"/>
      <c r="AY169" s="145"/>
      <c r="AZ169" s="143">
        <v>4</v>
      </c>
      <c r="BA169" s="143" t="str">
        <f t="shared" si="11"/>
        <v/>
      </c>
      <c r="BB169" s="143" t="str">
        <f t="shared" si="10"/>
        <v/>
      </c>
      <c r="BD169" s="190" t="s">
        <v>485</v>
      </c>
      <c r="BE169" s="190">
        <v>25</v>
      </c>
      <c r="BF169" s="190">
        <v>4</v>
      </c>
    </row>
    <row r="170" spans="1:58" ht="18" customHeight="1" x14ac:dyDescent="0.15">
      <c r="A170" s="146">
        <f t="shared" si="9"/>
        <v>0</v>
      </c>
      <c r="B170" s="219" t="str">
        <f>IF(A170=1,COUNT($B$8:B169)+1,"")</f>
        <v/>
      </c>
      <c r="C170" s="213" t="str">
        <f>IF(AND(A170=1,NOT(TRIM(AD170)="")),COUNT($C$3:C169)+1,"")</f>
        <v/>
      </c>
      <c r="D170" s="219" t="str">
        <f>IF(AND(A170=1,NOT(TRIM(X170)="")),COUNT($D$3:D169)+1,"")</f>
        <v/>
      </c>
      <c r="E170" s="160" t="s">
        <v>529</v>
      </c>
      <c r="F170" s="1023"/>
      <c r="G170" s="945"/>
      <c r="H170" s="946"/>
      <c r="I170" s="946"/>
      <c r="J170" s="946"/>
      <c r="K170" s="935"/>
      <c r="L170" s="941"/>
      <c r="M170" s="941"/>
      <c r="N170" s="936"/>
      <c r="O170" s="935"/>
      <c r="P170" s="941"/>
      <c r="Q170" s="941"/>
      <c r="R170" s="941"/>
      <c r="S170" s="216"/>
      <c r="T170" s="255"/>
      <c r="U170" s="947"/>
      <c r="V170" s="947"/>
      <c r="W170" s="947"/>
      <c r="X170" s="954"/>
      <c r="Y170" s="955"/>
      <c r="Z170" s="947"/>
      <c r="AA170" s="947"/>
      <c r="AB170" s="948"/>
      <c r="AC170" s="948"/>
      <c r="AD170" s="948"/>
      <c r="AE170" s="948"/>
      <c r="AF170" s="948"/>
      <c r="AG170" s="948"/>
      <c r="AH170" s="927"/>
      <c r="AI170" s="928"/>
      <c r="AJ170" s="935"/>
      <c r="AK170" s="941"/>
      <c r="AL170" s="941"/>
      <c r="AM170" s="941"/>
      <c r="AN170" s="949"/>
      <c r="AO170" s="139"/>
      <c r="AP170" s="147" t="s">
        <v>608</v>
      </c>
      <c r="AQ170" s="145"/>
      <c r="AR170" s="145"/>
      <c r="AS170" s="145"/>
      <c r="AT170" s="145"/>
      <c r="AU170" s="195"/>
      <c r="AV170" s="195"/>
      <c r="AW170" s="195"/>
      <c r="AX170" s="195"/>
      <c r="AY170" s="145"/>
      <c r="AZ170" s="143">
        <v>4</v>
      </c>
      <c r="BA170" s="143" t="str">
        <f t="shared" si="11"/>
        <v/>
      </c>
      <c r="BB170" s="143" t="str">
        <f t="shared" si="10"/>
        <v/>
      </c>
      <c r="BD170" s="190" t="s">
        <v>494</v>
      </c>
      <c r="BE170" s="190">
        <v>31</v>
      </c>
      <c r="BF170" s="190">
        <v>4</v>
      </c>
    </row>
    <row r="171" spans="1:58" ht="18" customHeight="1" x14ac:dyDescent="0.15">
      <c r="A171" s="146">
        <f t="shared" si="9"/>
        <v>0</v>
      </c>
      <c r="B171" s="219" t="str">
        <f>IF(A171=1,COUNT($B$8:B170)+1,"")</f>
        <v/>
      </c>
      <c r="C171" s="213" t="str">
        <f>IF(AND(A171=1,NOT(TRIM(AD171)="")),COUNT($C$3:C170)+1,"")</f>
        <v/>
      </c>
      <c r="D171" s="219" t="str">
        <f>IF(AND(A171=1,NOT(TRIM(X171)="")),COUNT($D$3:D170)+1,"")</f>
        <v/>
      </c>
      <c r="E171" s="160" t="s">
        <v>529</v>
      </c>
      <c r="F171" s="1023"/>
      <c r="G171" s="945"/>
      <c r="H171" s="946"/>
      <c r="I171" s="946"/>
      <c r="J171" s="946"/>
      <c r="K171" s="935"/>
      <c r="L171" s="941"/>
      <c r="M171" s="941"/>
      <c r="N171" s="936"/>
      <c r="O171" s="935"/>
      <c r="P171" s="941"/>
      <c r="Q171" s="941"/>
      <c r="R171" s="941"/>
      <c r="S171" s="216"/>
      <c r="T171" s="255"/>
      <c r="U171" s="947"/>
      <c r="V171" s="947"/>
      <c r="W171" s="947"/>
      <c r="X171" s="954"/>
      <c r="Y171" s="955"/>
      <c r="Z171" s="947"/>
      <c r="AA171" s="947"/>
      <c r="AB171" s="948"/>
      <c r="AC171" s="948"/>
      <c r="AD171" s="948"/>
      <c r="AE171" s="948"/>
      <c r="AF171" s="948"/>
      <c r="AG171" s="948"/>
      <c r="AH171" s="927"/>
      <c r="AI171" s="928"/>
      <c r="AJ171" s="935"/>
      <c r="AK171" s="941"/>
      <c r="AL171" s="941"/>
      <c r="AM171" s="941"/>
      <c r="AN171" s="949"/>
      <c r="AO171" s="139"/>
      <c r="AP171" s="992" t="s">
        <v>485</v>
      </c>
      <c r="AQ171" s="992"/>
      <c r="AR171" s="992"/>
      <c r="AS171" s="992"/>
      <c r="AT171" s="145"/>
      <c r="AU171" s="195"/>
      <c r="AV171" s="195"/>
      <c r="AW171" s="195"/>
      <c r="AX171" s="195"/>
      <c r="AY171" s="145"/>
      <c r="AZ171" s="143">
        <v>4</v>
      </c>
      <c r="BA171" s="143" t="str">
        <f t="shared" si="11"/>
        <v/>
      </c>
      <c r="BB171" s="143" t="str">
        <f t="shared" si="10"/>
        <v/>
      </c>
      <c r="BD171" s="190" t="s">
        <v>492</v>
      </c>
      <c r="BE171" s="190">
        <v>203</v>
      </c>
      <c r="BF171" s="190">
        <v>4</v>
      </c>
    </row>
    <row r="172" spans="1:58" ht="18" customHeight="1" x14ac:dyDescent="0.15">
      <c r="A172" s="146">
        <f t="shared" si="9"/>
        <v>0</v>
      </c>
      <c r="B172" s="219" t="str">
        <f>IF(A172=1,COUNT($B$8:B171)+1,"")</f>
        <v/>
      </c>
      <c r="C172" s="213" t="str">
        <f>IF(AND(A172=1,NOT(TRIM(AD172)="")),COUNT($C$3:C171)+1,"")</f>
        <v/>
      </c>
      <c r="D172" s="219" t="str">
        <f>IF(AND(A172=1,NOT(TRIM(X172)="")),COUNT($D$3:D171)+1,"")</f>
        <v/>
      </c>
      <c r="E172" s="160" t="s">
        <v>529</v>
      </c>
      <c r="F172" s="1023"/>
      <c r="G172" s="945"/>
      <c r="H172" s="946"/>
      <c r="I172" s="946"/>
      <c r="J172" s="946"/>
      <c r="K172" s="935"/>
      <c r="L172" s="941"/>
      <c r="M172" s="941"/>
      <c r="N172" s="936"/>
      <c r="O172" s="935"/>
      <c r="P172" s="941"/>
      <c r="Q172" s="941"/>
      <c r="R172" s="941"/>
      <c r="S172" s="216"/>
      <c r="T172" s="255"/>
      <c r="U172" s="947"/>
      <c r="V172" s="947"/>
      <c r="W172" s="947"/>
      <c r="X172" s="954"/>
      <c r="Y172" s="955"/>
      <c r="Z172" s="947"/>
      <c r="AA172" s="947"/>
      <c r="AB172" s="948"/>
      <c r="AC172" s="948"/>
      <c r="AD172" s="948"/>
      <c r="AE172" s="948"/>
      <c r="AF172" s="948"/>
      <c r="AG172" s="948"/>
      <c r="AH172" s="927"/>
      <c r="AI172" s="928"/>
      <c r="AJ172" s="935"/>
      <c r="AK172" s="941"/>
      <c r="AL172" s="941"/>
      <c r="AM172" s="941"/>
      <c r="AN172" s="949"/>
      <c r="AO172" s="139"/>
      <c r="AP172" s="992" t="s">
        <v>486</v>
      </c>
      <c r="AQ172" s="992"/>
      <c r="AR172" s="992"/>
      <c r="AS172" s="992"/>
      <c r="AT172" s="145"/>
      <c r="AU172" s="195"/>
      <c r="AV172" s="195"/>
      <c r="AW172" s="195"/>
      <c r="AX172" s="195"/>
      <c r="AY172" s="145"/>
      <c r="AZ172" s="143">
        <v>4</v>
      </c>
      <c r="BA172" s="143" t="str">
        <f t="shared" si="11"/>
        <v/>
      </c>
      <c r="BB172" s="143" t="str">
        <f t="shared" si="10"/>
        <v/>
      </c>
      <c r="BD172" s="190" t="s">
        <v>493</v>
      </c>
      <c r="BE172" s="190">
        <v>204</v>
      </c>
      <c r="BF172" s="190">
        <v>4</v>
      </c>
    </row>
    <row r="173" spans="1:58" ht="18" customHeight="1" x14ac:dyDescent="0.15">
      <c r="A173" s="146">
        <f t="shared" si="9"/>
        <v>0</v>
      </c>
      <c r="B173" s="219" t="str">
        <f>IF(A173=1,COUNT($B$8:B172)+1,"")</f>
        <v/>
      </c>
      <c r="C173" s="213" t="str">
        <f>IF(AND(A173=1,NOT(TRIM(AD173)="")),COUNT($C$3:C172)+1,"")</f>
        <v/>
      </c>
      <c r="D173" s="219" t="str">
        <f>IF(AND(A173=1,NOT(TRIM(X173)="")),COUNT($D$3:D172)+1,"")</f>
        <v/>
      </c>
      <c r="E173" s="160" t="s">
        <v>529</v>
      </c>
      <c r="F173" s="1023" t="s">
        <v>383</v>
      </c>
      <c r="G173" s="945"/>
      <c r="H173" s="946"/>
      <c r="I173" s="946"/>
      <c r="J173" s="946"/>
      <c r="K173" s="935"/>
      <c r="L173" s="941"/>
      <c r="M173" s="941"/>
      <c r="N173" s="936"/>
      <c r="O173" s="935"/>
      <c r="P173" s="941"/>
      <c r="Q173" s="941"/>
      <c r="R173" s="941"/>
      <c r="S173" s="216"/>
      <c r="T173" s="255"/>
      <c r="U173" s="947"/>
      <c r="V173" s="947"/>
      <c r="W173" s="947"/>
      <c r="X173" s="954"/>
      <c r="Y173" s="955"/>
      <c r="Z173" s="947"/>
      <c r="AA173" s="947"/>
      <c r="AB173" s="948"/>
      <c r="AC173" s="948"/>
      <c r="AD173" s="948"/>
      <c r="AE173" s="948"/>
      <c r="AF173" s="948"/>
      <c r="AG173" s="948"/>
      <c r="AH173" s="927"/>
      <c r="AI173" s="928"/>
      <c r="AJ173" s="935"/>
      <c r="AK173" s="941"/>
      <c r="AL173" s="941"/>
      <c r="AM173" s="941"/>
      <c r="AN173" s="949"/>
      <c r="AO173" s="139"/>
      <c r="AP173" s="992" t="s">
        <v>487</v>
      </c>
      <c r="AQ173" s="992"/>
      <c r="AR173" s="992"/>
      <c r="AS173" s="992"/>
      <c r="AT173" s="145"/>
      <c r="AU173" s="195"/>
      <c r="AV173" s="195"/>
      <c r="AW173" s="195"/>
      <c r="AX173" s="195"/>
      <c r="AY173" s="145"/>
      <c r="AZ173" s="143">
        <v>4</v>
      </c>
      <c r="BA173" s="143" t="str">
        <f t="shared" si="11"/>
        <v/>
      </c>
      <c r="BB173" s="143" t="str">
        <f t="shared" si="10"/>
        <v/>
      </c>
    </row>
    <row r="174" spans="1:58" ht="18" customHeight="1" x14ac:dyDescent="0.15">
      <c r="A174" s="146">
        <f t="shared" si="9"/>
        <v>0</v>
      </c>
      <c r="B174" s="219" t="str">
        <f>IF(A174=1,COUNT($B$8:B173)+1,"")</f>
        <v/>
      </c>
      <c r="C174" s="213" t="str">
        <f>IF(AND(A174=1,NOT(TRIM(AD174)="")),COUNT($C$3:C173)+1,"")</f>
        <v/>
      </c>
      <c r="D174" s="219" t="str">
        <f>IF(AND(A174=1,NOT(TRIM(X174)="")),COUNT($D$3:D173)+1,"")</f>
        <v/>
      </c>
      <c r="E174" s="160" t="s">
        <v>529</v>
      </c>
      <c r="F174" s="1023"/>
      <c r="G174" s="945"/>
      <c r="H174" s="946"/>
      <c r="I174" s="946"/>
      <c r="J174" s="946"/>
      <c r="K174" s="935"/>
      <c r="L174" s="941"/>
      <c r="M174" s="941"/>
      <c r="N174" s="936"/>
      <c r="O174" s="935"/>
      <c r="P174" s="941"/>
      <c r="Q174" s="941"/>
      <c r="R174" s="941"/>
      <c r="S174" s="216"/>
      <c r="T174" s="255"/>
      <c r="U174" s="947"/>
      <c r="V174" s="947"/>
      <c r="W174" s="947"/>
      <c r="X174" s="954"/>
      <c r="Y174" s="955"/>
      <c r="Z174" s="947"/>
      <c r="AA174" s="947"/>
      <c r="AB174" s="948"/>
      <c r="AC174" s="948"/>
      <c r="AD174" s="948"/>
      <c r="AE174" s="948"/>
      <c r="AF174" s="948"/>
      <c r="AG174" s="948"/>
      <c r="AH174" s="927"/>
      <c r="AI174" s="928"/>
      <c r="AJ174" s="935"/>
      <c r="AK174" s="941"/>
      <c r="AL174" s="941"/>
      <c r="AM174" s="941"/>
      <c r="AN174" s="949"/>
      <c r="AO174" s="139"/>
      <c r="AP174" s="992" t="s">
        <v>488</v>
      </c>
      <c r="AQ174" s="992"/>
      <c r="AR174" s="992"/>
      <c r="AS174" s="992"/>
      <c r="AT174" s="145"/>
      <c r="AU174" s="145"/>
      <c r="AV174" s="145"/>
      <c r="AW174" s="145"/>
      <c r="AX174" s="145"/>
      <c r="AY174" s="145"/>
      <c r="AZ174" s="143">
        <v>4</v>
      </c>
      <c r="BA174" s="143" t="str">
        <f t="shared" si="11"/>
        <v/>
      </c>
      <c r="BB174" s="143" t="str">
        <f t="shared" si="10"/>
        <v/>
      </c>
    </row>
    <row r="175" spans="1:58" ht="18" customHeight="1" x14ac:dyDescent="0.15">
      <c r="A175" s="146">
        <f t="shared" si="9"/>
        <v>0</v>
      </c>
      <c r="B175" s="219" t="str">
        <f>IF(A175=1,COUNT($B$8:B174)+1,"")</f>
        <v/>
      </c>
      <c r="C175" s="213" t="str">
        <f>IF(AND(A175=1,NOT(TRIM(AD175)="")),COUNT($C$3:C174)+1,"")</f>
        <v/>
      </c>
      <c r="D175" s="219" t="str">
        <f>IF(AND(A175=1,NOT(TRIM(X175)="")),COUNT($D$3:D174)+1,"")</f>
        <v/>
      </c>
      <c r="E175" s="160" t="s">
        <v>529</v>
      </c>
      <c r="F175" s="1023"/>
      <c r="G175" s="945"/>
      <c r="H175" s="946"/>
      <c r="I175" s="946"/>
      <c r="J175" s="946"/>
      <c r="K175" s="935"/>
      <c r="L175" s="941"/>
      <c r="M175" s="941"/>
      <c r="N175" s="936"/>
      <c r="O175" s="935"/>
      <c r="P175" s="941"/>
      <c r="Q175" s="941"/>
      <c r="R175" s="941"/>
      <c r="S175" s="216"/>
      <c r="T175" s="255"/>
      <c r="U175" s="947"/>
      <c r="V175" s="947"/>
      <c r="W175" s="947"/>
      <c r="X175" s="954"/>
      <c r="Y175" s="955"/>
      <c r="Z175" s="947"/>
      <c r="AA175" s="947"/>
      <c r="AB175" s="948"/>
      <c r="AC175" s="948"/>
      <c r="AD175" s="948"/>
      <c r="AE175" s="948"/>
      <c r="AF175" s="948"/>
      <c r="AG175" s="948"/>
      <c r="AH175" s="927"/>
      <c r="AI175" s="928"/>
      <c r="AJ175" s="935"/>
      <c r="AK175" s="941"/>
      <c r="AL175" s="941"/>
      <c r="AM175" s="941"/>
      <c r="AN175" s="949"/>
      <c r="AO175" s="139"/>
      <c r="AP175" s="992" t="s">
        <v>489</v>
      </c>
      <c r="AQ175" s="992"/>
      <c r="AR175" s="992"/>
      <c r="AS175" s="992"/>
      <c r="AT175" s="145"/>
      <c r="AU175" s="145"/>
      <c r="AV175" s="145"/>
      <c r="AW175" s="145"/>
      <c r="AX175" s="145"/>
      <c r="AY175" s="145"/>
      <c r="AZ175" s="143">
        <v>4</v>
      </c>
      <c r="BA175" s="143" t="str">
        <f t="shared" si="11"/>
        <v/>
      </c>
      <c r="BB175" s="143" t="str">
        <f t="shared" si="10"/>
        <v/>
      </c>
    </row>
    <row r="176" spans="1:58" ht="18" customHeight="1" x14ac:dyDescent="0.15">
      <c r="A176" s="146">
        <f t="shared" si="9"/>
        <v>0</v>
      </c>
      <c r="B176" s="219" t="str">
        <f>IF(A176=1,COUNT($B$8:B175)+1,"")</f>
        <v/>
      </c>
      <c r="C176" s="213" t="str">
        <f>IF(AND(A176=1,NOT(TRIM(AD176)="")),COUNT($C$3:C175)+1,"")</f>
        <v/>
      </c>
      <c r="D176" s="219" t="str">
        <f>IF(AND(A176=1,NOT(TRIM(X176)="")),COUNT($D$3:D175)+1,"")</f>
        <v/>
      </c>
      <c r="E176" s="160" t="s">
        <v>529</v>
      </c>
      <c r="F176" s="1023"/>
      <c r="G176" s="945"/>
      <c r="H176" s="946"/>
      <c r="I176" s="946"/>
      <c r="J176" s="946"/>
      <c r="K176" s="935"/>
      <c r="L176" s="941"/>
      <c r="M176" s="941"/>
      <c r="N176" s="936"/>
      <c r="O176" s="935"/>
      <c r="P176" s="941"/>
      <c r="Q176" s="941"/>
      <c r="R176" s="941"/>
      <c r="S176" s="216"/>
      <c r="T176" s="255"/>
      <c r="U176" s="947"/>
      <c r="V176" s="947"/>
      <c r="W176" s="947"/>
      <c r="X176" s="954"/>
      <c r="Y176" s="955"/>
      <c r="Z176" s="947"/>
      <c r="AA176" s="947"/>
      <c r="AB176" s="948"/>
      <c r="AC176" s="948"/>
      <c r="AD176" s="948"/>
      <c r="AE176" s="948"/>
      <c r="AF176" s="948"/>
      <c r="AG176" s="948"/>
      <c r="AH176" s="927"/>
      <c r="AI176" s="928"/>
      <c r="AJ176" s="935"/>
      <c r="AK176" s="941"/>
      <c r="AL176" s="941"/>
      <c r="AM176" s="941"/>
      <c r="AN176" s="949"/>
      <c r="AO176" s="139"/>
      <c r="AP176" s="992" t="s">
        <v>490</v>
      </c>
      <c r="AQ176" s="992"/>
      <c r="AR176" s="992"/>
      <c r="AS176" s="992"/>
      <c r="AT176" s="145"/>
      <c r="AU176" s="145"/>
      <c r="AV176" s="145"/>
      <c r="AW176" s="145"/>
      <c r="AX176" s="145"/>
      <c r="AY176" s="145"/>
      <c r="AZ176" s="143">
        <v>4</v>
      </c>
      <c r="BA176" s="143" t="str">
        <f t="shared" si="11"/>
        <v/>
      </c>
      <c r="BB176" s="143" t="str">
        <f t="shared" si="10"/>
        <v/>
      </c>
    </row>
    <row r="177" spans="1:54" ht="18" customHeight="1" x14ac:dyDescent="0.15">
      <c r="A177" s="146">
        <f t="shared" si="9"/>
        <v>0</v>
      </c>
      <c r="B177" s="219" t="str">
        <f>IF(A177=1,COUNT($B$8:B176)+1,"")</f>
        <v/>
      </c>
      <c r="C177" s="213" t="str">
        <f>IF(AND(A177=1,NOT(TRIM(AD177)="")),COUNT($C$3:C176)+1,"")</f>
        <v/>
      </c>
      <c r="D177" s="219" t="str">
        <f>IF(AND(A177=1,NOT(TRIM(X177)="")),COUNT($D$3:D176)+1,"")</f>
        <v/>
      </c>
      <c r="E177" s="160" t="s">
        <v>529</v>
      </c>
      <c r="F177" s="1023"/>
      <c r="G177" s="945"/>
      <c r="H177" s="946"/>
      <c r="I177" s="946"/>
      <c r="J177" s="946"/>
      <c r="K177" s="935"/>
      <c r="L177" s="941"/>
      <c r="M177" s="941"/>
      <c r="N177" s="936"/>
      <c r="O177" s="935"/>
      <c r="P177" s="941"/>
      <c r="Q177" s="941"/>
      <c r="R177" s="941"/>
      <c r="S177" s="216"/>
      <c r="T177" s="255"/>
      <c r="U177" s="947"/>
      <c r="V177" s="947"/>
      <c r="W177" s="947"/>
      <c r="X177" s="954"/>
      <c r="Y177" s="955"/>
      <c r="Z177" s="947"/>
      <c r="AA177" s="947"/>
      <c r="AB177" s="948"/>
      <c r="AC177" s="948"/>
      <c r="AD177" s="948"/>
      <c r="AE177" s="948"/>
      <c r="AF177" s="948"/>
      <c r="AG177" s="948"/>
      <c r="AH177" s="927"/>
      <c r="AI177" s="928"/>
      <c r="AJ177" s="935"/>
      <c r="AK177" s="941"/>
      <c r="AL177" s="941"/>
      <c r="AM177" s="941"/>
      <c r="AN177" s="949"/>
      <c r="AO177" s="139"/>
      <c r="AP177" s="992" t="s">
        <v>491</v>
      </c>
      <c r="AQ177" s="992"/>
      <c r="AR177" s="992"/>
      <c r="AS177" s="992"/>
      <c r="AT177" s="145"/>
      <c r="AU177" s="145"/>
      <c r="AV177" s="145"/>
      <c r="AW177" s="145"/>
      <c r="AX177" s="145"/>
      <c r="AY177" s="145"/>
      <c r="AZ177" s="143">
        <v>4</v>
      </c>
      <c r="BA177" s="143" t="str">
        <f t="shared" si="11"/>
        <v/>
      </c>
      <c r="BB177" s="143" t="str">
        <f t="shared" si="10"/>
        <v/>
      </c>
    </row>
    <row r="178" spans="1:54" ht="18" customHeight="1" x14ac:dyDescent="0.15">
      <c r="A178" s="146">
        <f t="shared" si="9"/>
        <v>0</v>
      </c>
      <c r="B178" s="219" t="str">
        <f>IF(A178=1,COUNT($B$8:B177)+1,"")</f>
        <v/>
      </c>
      <c r="C178" s="213" t="str">
        <f>IF(AND(A178=1,NOT(TRIM(AD178)="")),COUNT($C$3:C177)+1,"")</f>
        <v/>
      </c>
      <c r="D178" s="219" t="str">
        <f>IF(AND(A178=1,NOT(TRIM(X178)="")),COUNT($D$3:D177)+1,"")</f>
        <v/>
      </c>
      <c r="E178" s="160" t="s">
        <v>529</v>
      </c>
      <c r="F178" s="1023"/>
      <c r="G178" s="945"/>
      <c r="H178" s="946"/>
      <c r="I178" s="946"/>
      <c r="J178" s="946"/>
      <c r="K178" s="935"/>
      <c r="L178" s="941"/>
      <c r="M178" s="941"/>
      <c r="N178" s="936"/>
      <c r="O178" s="935"/>
      <c r="P178" s="941"/>
      <c r="Q178" s="941"/>
      <c r="R178" s="941"/>
      <c r="S178" s="216"/>
      <c r="T178" s="255"/>
      <c r="U178" s="947"/>
      <c r="V178" s="947"/>
      <c r="W178" s="947"/>
      <c r="X178" s="954"/>
      <c r="Y178" s="955"/>
      <c r="Z178" s="947"/>
      <c r="AA178" s="947"/>
      <c r="AB178" s="948"/>
      <c r="AC178" s="948"/>
      <c r="AD178" s="948"/>
      <c r="AE178" s="948"/>
      <c r="AF178" s="948"/>
      <c r="AG178" s="948"/>
      <c r="AH178" s="927"/>
      <c r="AI178" s="928"/>
      <c r="AJ178" s="935"/>
      <c r="AK178" s="941"/>
      <c r="AL178" s="941"/>
      <c r="AM178" s="941"/>
      <c r="AN178" s="949"/>
      <c r="AO178" s="139"/>
      <c r="AP178" s="992" t="s">
        <v>492</v>
      </c>
      <c r="AQ178" s="992"/>
      <c r="AR178" s="992"/>
      <c r="AS178" s="992"/>
      <c r="AT178" s="139"/>
      <c r="AU178" s="145"/>
      <c r="AV178" s="145"/>
      <c r="AW178" s="145"/>
      <c r="AX178" s="145"/>
      <c r="AY178" s="139"/>
      <c r="AZ178" s="143">
        <v>4</v>
      </c>
      <c r="BA178" s="143" t="str">
        <f t="shared" si="11"/>
        <v/>
      </c>
      <c r="BB178" s="143" t="str">
        <f t="shared" si="10"/>
        <v/>
      </c>
    </row>
    <row r="179" spans="1:54" ht="18" customHeight="1" x14ac:dyDescent="0.15">
      <c r="A179" s="146">
        <f t="shared" si="9"/>
        <v>0</v>
      </c>
      <c r="B179" s="219" t="str">
        <f>IF(A179=1,COUNT($B$8:B178)+1,"")</f>
        <v/>
      </c>
      <c r="C179" s="213" t="str">
        <f>IF(AND(A179=1,NOT(TRIM(AD179)="")),COUNT($C$3:C178)+1,"")</f>
        <v/>
      </c>
      <c r="D179" s="219" t="str">
        <f>IF(AND(A179=1,NOT(TRIM(X179)="")),COUNT($D$3:D178)+1,"")</f>
        <v/>
      </c>
      <c r="E179" s="160" t="s">
        <v>529</v>
      </c>
      <c r="F179" s="1023"/>
      <c r="G179" s="945"/>
      <c r="H179" s="946"/>
      <c r="I179" s="946"/>
      <c r="J179" s="946"/>
      <c r="K179" s="935"/>
      <c r="L179" s="941"/>
      <c r="M179" s="941"/>
      <c r="N179" s="936"/>
      <c r="O179" s="935"/>
      <c r="P179" s="941"/>
      <c r="Q179" s="941"/>
      <c r="R179" s="941"/>
      <c r="S179" s="216"/>
      <c r="T179" s="255"/>
      <c r="U179" s="947"/>
      <c r="V179" s="947"/>
      <c r="W179" s="947"/>
      <c r="X179" s="954"/>
      <c r="Y179" s="955"/>
      <c r="Z179" s="947"/>
      <c r="AA179" s="947"/>
      <c r="AB179" s="948"/>
      <c r="AC179" s="948"/>
      <c r="AD179" s="948"/>
      <c r="AE179" s="948"/>
      <c r="AF179" s="948"/>
      <c r="AG179" s="948"/>
      <c r="AH179" s="927"/>
      <c r="AI179" s="928"/>
      <c r="AJ179" s="935"/>
      <c r="AK179" s="941"/>
      <c r="AL179" s="941"/>
      <c r="AM179" s="941"/>
      <c r="AN179" s="949"/>
      <c r="AO179" s="139"/>
      <c r="AP179" s="992" t="s">
        <v>493</v>
      </c>
      <c r="AQ179" s="992"/>
      <c r="AR179" s="992"/>
      <c r="AS179" s="992"/>
      <c r="AT179" s="139"/>
      <c r="AU179" s="145"/>
      <c r="AV179" s="145"/>
      <c r="AW179" s="145"/>
      <c r="AX179" s="145"/>
      <c r="AY179" s="139"/>
      <c r="AZ179" s="143">
        <v>4</v>
      </c>
      <c r="BA179" s="143" t="str">
        <f t="shared" si="11"/>
        <v/>
      </c>
      <c r="BB179" s="143" t="str">
        <f t="shared" si="10"/>
        <v/>
      </c>
    </row>
    <row r="180" spans="1:54" ht="18" customHeight="1" x14ac:dyDescent="0.15">
      <c r="A180" s="146">
        <f t="shared" si="9"/>
        <v>0</v>
      </c>
      <c r="B180" s="219" t="str">
        <f>IF(A180=1,COUNT($B$8:B179)+1,"")</f>
        <v/>
      </c>
      <c r="C180" s="213" t="str">
        <f>IF(AND(A180=1,NOT(TRIM(AD180)="")),COUNT($C$3:C179)+1,"")</f>
        <v/>
      </c>
      <c r="D180" s="219" t="str">
        <f>IF(AND(A180=1,NOT(TRIM(X180)="")),COUNT($D$3:D179)+1,"")</f>
        <v/>
      </c>
      <c r="E180" s="160" t="s">
        <v>529</v>
      </c>
      <c r="F180" s="1023"/>
      <c r="G180" s="945"/>
      <c r="H180" s="946"/>
      <c r="I180" s="946"/>
      <c r="J180" s="946"/>
      <c r="K180" s="935"/>
      <c r="L180" s="941"/>
      <c r="M180" s="941"/>
      <c r="N180" s="936"/>
      <c r="O180" s="935"/>
      <c r="P180" s="941"/>
      <c r="Q180" s="941"/>
      <c r="R180" s="941"/>
      <c r="S180" s="216"/>
      <c r="T180" s="255"/>
      <c r="U180" s="947"/>
      <c r="V180" s="947"/>
      <c r="W180" s="947"/>
      <c r="X180" s="954"/>
      <c r="Y180" s="955"/>
      <c r="Z180" s="947"/>
      <c r="AA180" s="947"/>
      <c r="AB180" s="948"/>
      <c r="AC180" s="948"/>
      <c r="AD180" s="948"/>
      <c r="AE180" s="948"/>
      <c r="AF180" s="948"/>
      <c r="AG180" s="948"/>
      <c r="AH180" s="927"/>
      <c r="AI180" s="928"/>
      <c r="AJ180" s="935"/>
      <c r="AK180" s="941"/>
      <c r="AL180" s="941"/>
      <c r="AM180" s="941"/>
      <c r="AN180" s="949"/>
      <c r="AO180" s="139"/>
      <c r="AP180" s="992" t="s">
        <v>494</v>
      </c>
      <c r="AQ180" s="992"/>
      <c r="AR180" s="992"/>
      <c r="AS180" s="992"/>
      <c r="AT180" s="148"/>
      <c r="AU180" s="145"/>
      <c r="AV180" s="145"/>
      <c r="AW180" s="145"/>
      <c r="AX180" s="145"/>
      <c r="AY180" s="148"/>
      <c r="AZ180" s="143">
        <v>4</v>
      </c>
      <c r="BA180" s="143" t="str">
        <f t="shared" si="11"/>
        <v/>
      </c>
      <c r="BB180" s="143" t="str">
        <f t="shared" si="10"/>
        <v/>
      </c>
    </row>
    <row r="181" spans="1:54" ht="18" customHeight="1" x14ac:dyDescent="0.15">
      <c r="A181" s="146">
        <f t="shared" ref="A181:A244" si="12">IF(TRIM(G181)="",0,1)</f>
        <v>0</v>
      </c>
      <c r="B181" s="219" t="str">
        <f>IF(A181=1,COUNT($B$8:B180)+1,"")</f>
        <v/>
      </c>
      <c r="C181" s="213" t="str">
        <f>IF(AND(A181=1,NOT(TRIM(AD181)="")),COUNT($C$3:C180)+1,"")</f>
        <v/>
      </c>
      <c r="D181" s="219" t="str">
        <f>IF(AND(A181=1,NOT(TRIM(X181)="")),COUNT($D$3:D180)+1,"")</f>
        <v/>
      </c>
      <c r="E181" s="160" t="s">
        <v>529</v>
      </c>
      <c r="F181" s="1023"/>
      <c r="G181" s="945"/>
      <c r="H181" s="946"/>
      <c r="I181" s="946"/>
      <c r="J181" s="946"/>
      <c r="K181" s="935"/>
      <c r="L181" s="941"/>
      <c r="M181" s="941"/>
      <c r="N181" s="936"/>
      <c r="O181" s="935"/>
      <c r="P181" s="941"/>
      <c r="Q181" s="941"/>
      <c r="R181" s="941"/>
      <c r="S181" s="216"/>
      <c r="T181" s="255"/>
      <c r="U181" s="947"/>
      <c r="V181" s="947"/>
      <c r="W181" s="947"/>
      <c r="X181" s="954"/>
      <c r="Y181" s="955"/>
      <c r="Z181" s="947"/>
      <c r="AA181" s="947"/>
      <c r="AB181" s="948"/>
      <c r="AC181" s="948"/>
      <c r="AD181" s="948"/>
      <c r="AE181" s="948"/>
      <c r="AF181" s="948"/>
      <c r="AG181" s="948"/>
      <c r="AH181" s="927"/>
      <c r="AI181" s="928"/>
      <c r="AJ181" s="935"/>
      <c r="AK181" s="941"/>
      <c r="AL181" s="941"/>
      <c r="AM181" s="941"/>
      <c r="AN181" s="949"/>
      <c r="AO181" s="139"/>
      <c r="AP181" s="992" t="s">
        <v>495</v>
      </c>
      <c r="AQ181" s="992"/>
      <c r="AR181" s="992"/>
      <c r="AS181" s="992"/>
      <c r="AT181" s="148"/>
      <c r="AU181" s="145"/>
      <c r="AV181" s="145"/>
      <c r="AW181" s="145"/>
      <c r="AX181" s="145"/>
      <c r="AY181" s="148"/>
      <c r="AZ181" s="143">
        <v>4</v>
      </c>
      <c r="BA181" s="143" t="str">
        <f t="shared" si="11"/>
        <v/>
      </c>
      <c r="BB181" s="143" t="str">
        <f t="shared" si="10"/>
        <v/>
      </c>
    </row>
    <row r="182" spans="1:54" ht="18" customHeight="1" x14ac:dyDescent="0.15">
      <c r="A182" s="146">
        <f t="shared" si="12"/>
        <v>0</v>
      </c>
      <c r="B182" s="219" t="str">
        <f>IF(A182=1,COUNT($B$8:B181)+1,"")</f>
        <v/>
      </c>
      <c r="C182" s="213" t="str">
        <f>IF(AND(A182=1,NOT(TRIM(AD182)="")),COUNT($C$3:C181)+1,"")</f>
        <v/>
      </c>
      <c r="D182" s="219" t="str">
        <f>IF(AND(A182=1,NOT(TRIM(X182)="")),COUNT($D$3:D181)+1,"")</f>
        <v/>
      </c>
      <c r="E182" s="160" t="s">
        <v>529</v>
      </c>
      <c r="F182" s="1023"/>
      <c r="G182" s="945"/>
      <c r="H182" s="946"/>
      <c r="I182" s="946"/>
      <c r="J182" s="946"/>
      <c r="K182" s="935"/>
      <c r="L182" s="941"/>
      <c r="M182" s="941"/>
      <c r="N182" s="936"/>
      <c r="O182" s="935"/>
      <c r="P182" s="941"/>
      <c r="Q182" s="941"/>
      <c r="R182" s="941"/>
      <c r="S182" s="216"/>
      <c r="T182" s="255"/>
      <c r="U182" s="947"/>
      <c r="V182" s="947"/>
      <c r="W182" s="947"/>
      <c r="X182" s="954"/>
      <c r="Y182" s="955"/>
      <c r="Z182" s="947"/>
      <c r="AA182" s="947"/>
      <c r="AB182" s="948"/>
      <c r="AC182" s="948"/>
      <c r="AD182" s="948"/>
      <c r="AE182" s="948"/>
      <c r="AF182" s="948"/>
      <c r="AG182" s="948"/>
      <c r="AH182" s="927"/>
      <c r="AI182" s="928"/>
      <c r="AJ182" s="935"/>
      <c r="AK182" s="941"/>
      <c r="AL182" s="941"/>
      <c r="AM182" s="941"/>
      <c r="AN182" s="949"/>
      <c r="AO182" s="139"/>
      <c r="AP182" s="992" t="s">
        <v>496</v>
      </c>
      <c r="AQ182" s="992"/>
      <c r="AR182" s="992"/>
      <c r="AS182" s="992"/>
      <c r="AT182" s="145"/>
      <c r="AU182" s="145"/>
      <c r="AV182" s="145"/>
      <c r="AW182" s="145"/>
      <c r="AX182" s="145"/>
      <c r="AY182" s="145"/>
      <c r="AZ182" s="143">
        <v>4</v>
      </c>
      <c r="BA182" s="143" t="str">
        <f t="shared" si="11"/>
        <v/>
      </c>
      <c r="BB182" s="143" t="str">
        <f t="shared" si="10"/>
        <v/>
      </c>
    </row>
    <row r="183" spans="1:54" ht="18" customHeight="1" x14ac:dyDescent="0.15">
      <c r="A183" s="146">
        <f t="shared" si="12"/>
        <v>0</v>
      </c>
      <c r="B183" s="219" t="str">
        <f>IF(A183=1,COUNT($B$8:B182)+1,"")</f>
        <v/>
      </c>
      <c r="C183" s="213" t="str">
        <f>IF(AND(A183=1,NOT(TRIM(AD183)="")),COUNT($C$3:C182)+1,"")</f>
        <v/>
      </c>
      <c r="D183" s="219" t="str">
        <f>IF(AND(A183=1,NOT(TRIM(X183)="")),COUNT($D$3:D182)+1,"")</f>
        <v/>
      </c>
      <c r="E183" s="160" t="s">
        <v>529</v>
      </c>
      <c r="F183" s="1023" t="s">
        <v>383</v>
      </c>
      <c r="G183" s="945"/>
      <c r="H183" s="946"/>
      <c r="I183" s="946"/>
      <c r="J183" s="946"/>
      <c r="K183" s="935"/>
      <c r="L183" s="941"/>
      <c r="M183" s="941"/>
      <c r="N183" s="936"/>
      <c r="O183" s="935"/>
      <c r="P183" s="941"/>
      <c r="Q183" s="941"/>
      <c r="R183" s="941"/>
      <c r="S183" s="216"/>
      <c r="T183" s="255"/>
      <c r="U183" s="947"/>
      <c r="V183" s="947"/>
      <c r="W183" s="947"/>
      <c r="X183" s="954"/>
      <c r="Y183" s="955"/>
      <c r="Z183" s="947"/>
      <c r="AA183" s="947"/>
      <c r="AB183" s="948"/>
      <c r="AC183" s="948"/>
      <c r="AD183" s="948"/>
      <c r="AE183" s="948"/>
      <c r="AF183" s="948"/>
      <c r="AG183" s="948"/>
      <c r="AH183" s="927"/>
      <c r="AI183" s="928"/>
      <c r="AJ183" s="935"/>
      <c r="AK183" s="941"/>
      <c r="AL183" s="941"/>
      <c r="AM183" s="941"/>
      <c r="AN183" s="949"/>
      <c r="AO183" s="139"/>
      <c r="AP183" s="992" t="s">
        <v>497</v>
      </c>
      <c r="AQ183" s="992"/>
      <c r="AR183" s="992"/>
      <c r="AS183" s="992"/>
      <c r="AT183" s="148"/>
      <c r="AU183" s="148"/>
      <c r="AV183" s="148"/>
      <c r="AW183" s="148"/>
      <c r="AX183" s="148"/>
      <c r="AY183" s="148"/>
      <c r="AZ183" s="143">
        <v>4</v>
      </c>
      <c r="BA183" s="143" t="str">
        <f t="shared" si="11"/>
        <v/>
      </c>
      <c r="BB183" s="143" t="str">
        <f t="shared" si="10"/>
        <v/>
      </c>
    </row>
    <row r="184" spans="1:54" ht="18" customHeight="1" x14ac:dyDescent="0.15">
      <c r="A184" s="146">
        <f t="shared" si="12"/>
        <v>0</v>
      </c>
      <c r="B184" s="219" t="str">
        <f>IF(A184=1,COUNT($B$8:B183)+1,"")</f>
        <v/>
      </c>
      <c r="C184" s="213" t="str">
        <f>IF(AND(A184=1,NOT(TRIM(AD184)="")),COUNT($C$3:C183)+1,"")</f>
        <v/>
      </c>
      <c r="D184" s="219" t="str">
        <f>IF(AND(A184=1,NOT(TRIM(X184)="")),COUNT($D$3:D183)+1,"")</f>
        <v/>
      </c>
      <c r="E184" s="160" t="s">
        <v>529</v>
      </c>
      <c r="F184" s="1023"/>
      <c r="G184" s="945"/>
      <c r="H184" s="946"/>
      <c r="I184" s="946"/>
      <c r="J184" s="946"/>
      <c r="K184" s="935"/>
      <c r="L184" s="941"/>
      <c r="M184" s="941"/>
      <c r="N184" s="936"/>
      <c r="O184" s="935"/>
      <c r="P184" s="941"/>
      <c r="Q184" s="941"/>
      <c r="R184" s="941"/>
      <c r="S184" s="216"/>
      <c r="T184" s="255"/>
      <c r="U184" s="947"/>
      <c r="V184" s="947"/>
      <c r="W184" s="947"/>
      <c r="X184" s="954"/>
      <c r="Y184" s="955"/>
      <c r="Z184" s="947"/>
      <c r="AA184" s="947"/>
      <c r="AB184" s="948"/>
      <c r="AC184" s="948"/>
      <c r="AD184" s="948"/>
      <c r="AE184" s="948"/>
      <c r="AF184" s="948"/>
      <c r="AG184" s="948"/>
      <c r="AH184" s="927"/>
      <c r="AI184" s="928"/>
      <c r="AJ184" s="935"/>
      <c r="AK184" s="941"/>
      <c r="AL184" s="941"/>
      <c r="AM184" s="941"/>
      <c r="AN184" s="949"/>
      <c r="AO184" s="139"/>
      <c r="AP184" s="992" t="s">
        <v>498</v>
      </c>
      <c r="AQ184" s="992"/>
      <c r="AR184" s="992"/>
      <c r="AS184" s="992"/>
      <c r="AT184" s="148"/>
      <c r="AU184" s="148"/>
      <c r="AV184" s="148"/>
      <c r="AW184" s="148"/>
      <c r="AX184" s="148"/>
      <c r="AY184" s="148"/>
      <c r="AZ184" s="143">
        <v>4</v>
      </c>
      <c r="BA184" s="143" t="str">
        <f t="shared" si="11"/>
        <v/>
      </c>
      <c r="BB184" s="143" t="str">
        <f t="shared" si="10"/>
        <v/>
      </c>
    </row>
    <row r="185" spans="1:54" ht="18" customHeight="1" x14ac:dyDescent="0.15">
      <c r="A185" s="146">
        <f t="shared" si="12"/>
        <v>0</v>
      </c>
      <c r="B185" s="219" t="str">
        <f>IF(A185=1,COUNT($B$8:B184)+1,"")</f>
        <v/>
      </c>
      <c r="C185" s="213" t="str">
        <f>IF(AND(A185=1,NOT(TRIM(AD185)="")),COUNT($C$3:C184)+1,"")</f>
        <v/>
      </c>
      <c r="D185" s="219" t="str">
        <f>IF(AND(A185=1,NOT(TRIM(X185)="")),COUNT($D$3:D184)+1,"")</f>
        <v/>
      </c>
      <c r="E185" s="160" t="s">
        <v>529</v>
      </c>
      <c r="F185" s="1023"/>
      <c r="G185" s="945"/>
      <c r="H185" s="946"/>
      <c r="I185" s="946"/>
      <c r="J185" s="946"/>
      <c r="K185" s="935"/>
      <c r="L185" s="941"/>
      <c r="M185" s="941"/>
      <c r="N185" s="936"/>
      <c r="O185" s="935"/>
      <c r="P185" s="941"/>
      <c r="Q185" s="941"/>
      <c r="R185" s="941"/>
      <c r="S185" s="216"/>
      <c r="T185" s="255"/>
      <c r="U185" s="947"/>
      <c r="V185" s="947"/>
      <c r="W185" s="947"/>
      <c r="X185" s="954"/>
      <c r="Y185" s="955"/>
      <c r="Z185" s="947"/>
      <c r="AA185" s="947"/>
      <c r="AB185" s="948"/>
      <c r="AC185" s="948"/>
      <c r="AD185" s="948"/>
      <c r="AE185" s="948"/>
      <c r="AF185" s="948"/>
      <c r="AG185" s="948"/>
      <c r="AH185" s="927"/>
      <c r="AI185" s="928"/>
      <c r="AJ185" s="935"/>
      <c r="AK185" s="941"/>
      <c r="AL185" s="941"/>
      <c r="AM185" s="941"/>
      <c r="AN185" s="949"/>
      <c r="AO185" s="139"/>
      <c r="AP185" s="992" t="s">
        <v>499</v>
      </c>
      <c r="AQ185" s="992"/>
      <c r="AR185" s="992"/>
      <c r="AS185" s="992"/>
      <c r="AT185" s="139"/>
      <c r="AU185" s="139"/>
      <c r="AV185" s="139"/>
      <c r="AW185" s="139"/>
      <c r="AX185" s="139"/>
      <c r="AY185" s="139"/>
      <c r="AZ185" s="143">
        <v>4</v>
      </c>
      <c r="BA185" s="143" t="str">
        <f t="shared" si="11"/>
        <v/>
      </c>
      <c r="BB185" s="143" t="str">
        <f t="shared" si="10"/>
        <v/>
      </c>
    </row>
    <row r="186" spans="1:54" ht="18" customHeight="1" x14ac:dyDescent="0.15">
      <c r="A186" s="146">
        <f t="shared" si="12"/>
        <v>0</v>
      </c>
      <c r="B186" s="219" t="str">
        <f>IF(A186=1,COUNT($B$8:B185)+1,"")</f>
        <v/>
      </c>
      <c r="C186" s="213" t="str">
        <f>IF(AND(A186=1,NOT(TRIM(AD186)="")),COUNT($C$3:C185)+1,"")</f>
        <v/>
      </c>
      <c r="D186" s="219" t="str">
        <f>IF(AND(A186=1,NOT(TRIM(X186)="")),COUNT($D$3:D185)+1,"")</f>
        <v/>
      </c>
      <c r="E186" s="160" t="s">
        <v>529</v>
      </c>
      <c r="F186" s="1023"/>
      <c r="G186" s="945"/>
      <c r="H186" s="946"/>
      <c r="I186" s="946"/>
      <c r="J186" s="946"/>
      <c r="K186" s="935"/>
      <c r="L186" s="941"/>
      <c r="M186" s="941"/>
      <c r="N186" s="936"/>
      <c r="O186" s="935"/>
      <c r="P186" s="941"/>
      <c r="Q186" s="941"/>
      <c r="R186" s="941"/>
      <c r="S186" s="216"/>
      <c r="T186" s="255"/>
      <c r="U186" s="947"/>
      <c r="V186" s="947"/>
      <c r="W186" s="947"/>
      <c r="X186" s="954"/>
      <c r="Y186" s="955"/>
      <c r="Z186" s="947"/>
      <c r="AA186" s="947"/>
      <c r="AB186" s="948"/>
      <c r="AC186" s="948"/>
      <c r="AD186" s="948"/>
      <c r="AE186" s="948"/>
      <c r="AF186" s="948"/>
      <c r="AG186" s="948"/>
      <c r="AH186" s="927"/>
      <c r="AI186" s="928"/>
      <c r="AJ186" s="935"/>
      <c r="AK186" s="941"/>
      <c r="AL186" s="941"/>
      <c r="AM186" s="941"/>
      <c r="AN186" s="949"/>
      <c r="AO186" s="139"/>
      <c r="AP186" s="992" t="s">
        <v>500</v>
      </c>
      <c r="AQ186" s="992"/>
      <c r="AR186" s="992"/>
      <c r="AS186" s="992"/>
      <c r="AT186" s="148"/>
      <c r="AU186" s="148"/>
      <c r="AV186" s="148"/>
      <c r="AW186" s="148"/>
      <c r="AX186" s="148"/>
      <c r="AY186" s="148"/>
      <c r="AZ186" s="143">
        <v>4</v>
      </c>
      <c r="BA186" s="143" t="str">
        <f t="shared" si="11"/>
        <v/>
      </c>
      <c r="BB186" s="143" t="str">
        <f t="shared" si="10"/>
        <v/>
      </c>
    </row>
    <row r="187" spans="1:54" ht="18" customHeight="1" x14ac:dyDescent="0.15">
      <c r="A187" s="146">
        <f t="shared" si="12"/>
        <v>0</v>
      </c>
      <c r="B187" s="219" t="str">
        <f>IF(A187=1,COUNT($B$8:B186)+1,"")</f>
        <v/>
      </c>
      <c r="C187" s="213" t="str">
        <f>IF(AND(A187=1,NOT(TRIM(AD187)="")),COUNT($C$3:C186)+1,"")</f>
        <v/>
      </c>
      <c r="D187" s="219" t="str">
        <f>IF(AND(A187=1,NOT(TRIM(X187)="")),COUNT($D$3:D186)+1,"")</f>
        <v/>
      </c>
      <c r="E187" s="160" t="s">
        <v>529</v>
      </c>
      <c r="F187" s="1023"/>
      <c r="G187" s="945"/>
      <c r="H187" s="946"/>
      <c r="I187" s="946"/>
      <c r="J187" s="946"/>
      <c r="K187" s="935"/>
      <c r="L187" s="941"/>
      <c r="M187" s="941"/>
      <c r="N187" s="936"/>
      <c r="O187" s="935"/>
      <c r="P187" s="941"/>
      <c r="Q187" s="941"/>
      <c r="R187" s="941"/>
      <c r="S187" s="216"/>
      <c r="T187" s="255"/>
      <c r="U187" s="947"/>
      <c r="V187" s="947"/>
      <c r="W187" s="947"/>
      <c r="X187" s="954"/>
      <c r="Y187" s="955"/>
      <c r="Z187" s="947"/>
      <c r="AA187" s="947"/>
      <c r="AB187" s="948"/>
      <c r="AC187" s="948"/>
      <c r="AD187" s="948"/>
      <c r="AE187" s="948"/>
      <c r="AF187" s="948"/>
      <c r="AG187" s="948"/>
      <c r="AH187" s="927"/>
      <c r="AI187" s="928"/>
      <c r="AJ187" s="935"/>
      <c r="AK187" s="941"/>
      <c r="AL187" s="941"/>
      <c r="AM187" s="941"/>
      <c r="AN187" s="949"/>
      <c r="AO187" s="139"/>
      <c r="AP187" s="992" t="s">
        <v>501</v>
      </c>
      <c r="AQ187" s="992"/>
      <c r="AR187" s="992"/>
      <c r="AS187" s="992"/>
      <c r="AT187" s="148"/>
      <c r="AU187" s="148"/>
      <c r="AV187" s="148"/>
      <c r="AW187" s="148"/>
      <c r="AX187" s="148"/>
      <c r="AY187" s="148"/>
      <c r="AZ187" s="143">
        <v>4</v>
      </c>
      <c r="BA187" s="143" t="str">
        <f t="shared" si="11"/>
        <v/>
      </c>
      <c r="BB187" s="143" t="str">
        <f t="shared" si="10"/>
        <v/>
      </c>
    </row>
    <row r="188" spans="1:54" ht="18" customHeight="1" x14ac:dyDescent="0.15">
      <c r="A188" s="146">
        <f t="shared" si="12"/>
        <v>0</v>
      </c>
      <c r="B188" s="219" t="str">
        <f>IF(A188=1,COUNT($B$8:B187)+1,"")</f>
        <v/>
      </c>
      <c r="C188" s="213" t="str">
        <f>IF(AND(A188=1,NOT(TRIM(AD188)="")),COUNT($C$3:C187)+1,"")</f>
        <v/>
      </c>
      <c r="D188" s="219" t="str">
        <f>IF(AND(A188=1,NOT(TRIM(X188)="")),COUNT($D$3:D187)+1,"")</f>
        <v/>
      </c>
      <c r="E188" s="160" t="s">
        <v>529</v>
      </c>
      <c r="F188" s="1023"/>
      <c r="G188" s="945"/>
      <c r="H188" s="946"/>
      <c r="I188" s="946"/>
      <c r="J188" s="946"/>
      <c r="K188" s="935"/>
      <c r="L188" s="941"/>
      <c r="M188" s="941"/>
      <c r="N188" s="936"/>
      <c r="O188" s="935"/>
      <c r="P188" s="941"/>
      <c r="Q188" s="941"/>
      <c r="R188" s="941"/>
      <c r="S188" s="216"/>
      <c r="T188" s="255"/>
      <c r="U188" s="947"/>
      <c r="V188" s="947"/>
      <c r="W188" s="947"/>
      <c r="X188" s="954"/>
      <c r="Y188" s="955"/>
      <c r="Z188" s="947"/>
      <c r="AA188" s="947"/>
      <c r="AB188" s="948"/>
      <c r="AC188" s="948"/>
      <c r="AD188" s="948"/>
      <c r="AE188" s="948"/>
      <c r="AF188" s="948"/>
      <c r="AG188" s="948"/>
      <c r="AH188" s="927"/>
      <c r="AI188" s="928"/>
      <c r="AJ188" s="935"/>
      <c r="AK188" s="941"/>
      <c r="AL188" s="941"/>
      <c r="AM188" s="941"/>
      <c r="AN188" s="949"/>
      <c r="AO188" s="139"/>
      <c r="AP188" s="992" t="s">
        <v>388</v>
      </c>
      <c r="AQ188" s="992"/>
      <c r="AR188" s="992"/>
      <c r="AS188" s="992"/>
      <c r="AT188" s="145"/>
      <c r="AU188" s="145"/>
      <c r="AV188" s="145"/>
      <c r="AW188" s="145"/>
      <c r="AX188" s="145"/>
      <c r="AY188" s="145"/>
      <c r="AZ188" s="143">
        <v>4</v>
      </c>
      <c r="BA188" s="143" t="str">
        <f t="shared" si="11"/>
        <v/>
      </c>
      <c r="BB188" s="143" t="str">
        <f t="shared" si="10"/>
        <v/>
      </c>
    </row>
    <row r="189" spans="1:54" ht="18" customHeight="1" x14ac:dyDescent="0.15">
      <c r="A189" s="146">
        <f t="shared" si="12"/>
        <v>0</v>
      </c>
      <c r="B189" s="219" t="str">
        <f>IF(A189=1,COUNT($B$8:B188)+1,"")</f>
        <v/>
      </c>
      <c r="C189" s="213" t="str">
        <f>IF(AND(A189=1,NOT(TRIM(AD189)="")),COUNT($C$3:C188)+1,"")</f>
        <v/>
      </c>
      <c r="D189" s="219" t="str">
        <f>IF(AND(A189=1,NOT(TRIM(X189)="")),COUNT($D$3:D188)+1,"")</f>
        <v/>
      </c>
      <c r="E189" s="160" t="s">
        <v>529</v>
      </c>
      <c r="F189" s="1023"/>
      <c r="G189" s="945"/>
      <c r="H189" s="946"/>
      <c r="I189" s="946"/>
      <c r="J189" s="946"/>
      <c r="K189" s="935"/>
      <c r="L189" s="941"/>
      <c r="M189" s="941"/>
      <c r="N189" s="936"/>
      <c r="O189" s="935"/>
      <c r="P189" s="941"/>
      <c r="Q189" s="941"/>
      <c r="R189" s="941"/>
      <c r="S189" s="216"/>
      <c r="T189" s="255"/>
      <c r="U189" s="947"/>
      <c r="V189" s="947"/>
      <c r="W189" s="947"/>
      <c r="X189" s="954"/>
      <c r="Y189" s="955"/>
      <c r="Z189" s="947"/>
      <c r="AA189" s="947"/>
      <c r="AB189" s="948"/>
      <c r="AC189" s="948"/>
      <c r="AD189" s="948"/>
      <c r="AE189" s="948"/>
      <c r="AF189" s="948"/>
      <c r="AG189" s="948"/>
      <c r="AH189" s="927"/>
      <c r="AI189" s="928"/>
      <c r="AJ189" s="935"/>
      <c r="AK189" s="941"/>
      <c r="AL189" s="941"/>
      <c r="AM189" s="941"/>
      <c r="AN189" s="949"/>
      <c r="AO189" s="139"/>
      <c r="AP189" s="992" t="s">
        <v>502</v>
      </c>
      <c r="AQ189" s="992"/>
      <c r="AR189" s="992"/>
      <c r="AS189" s="992"/>
      <c r="AT189" s="148"/>
      <c r="AU189" s="148"/>
      <c r="AV189" s="148"/>
      <c r="AW189" s="148"/>
      <c r="AX189" s="148"/>
      <c r="AY189" s="148"/>
      <c r="AZ189" s="143">
        <v>4</v>
      </c>
      <c r="BA189" s="143" t="str">
        <f t="shared" si="11"/>
        <v/>
      </c>
      <c r="BB189" s="143" t="str">
        <f t="shared" si="10"/>
        <v/>
      </c>
    </row>
    <row r="190" spans="1:54" ht="18" customHeight="1" x14ac:dyDescent="0.15">
      <c r="A190" s="146">
        <f t="shared" si="12"/>
        <v>0</v>
      </c>
      <c r="B190" s="219" t="str">
        <f>IF(A190=1,COUNT($B$8:B189)+1,"")</f>
        <v/>
      </c>
      <c r="C190" s="213" t="str">
        <f>IF(AND(A190=1,NOT(TRIM(AD190)="")),COUNT($C$3:C189)+1,"")</f>
        <v/>
      </c>
      <c r="D190" s="219" t="str">
        <f>IF(AND(A190=1,NOT(TRIM(X190)="")),COUNT($D$3:D189)+1,"")</f>
        <v/>
      </c>
      <c r="E190" s="160" t="s">
        <v>529</v>
      </c>
      <c r="F190" s="1023"/>
      <c r="G190" s="945"/>
      <c r="H190" s="946"/>
      <c r="I190" s="946"/>
      <c r="J190" s="946"/>
      <c r="K190" s="935"/>
      <c r="L190" s="941"/>
      <c r="M190" s="941"/>
      <c r="N190" s="936"/>
      <c r="O190" s="935"/>
      <c r="P190" s="941"/>
      <c r="Q190" s="941"/>
      <c r="R190" s="941"/>
      <c r="S190" s="216"/>
      <c r="T190" s="255"/>
      <c r="U190" s="947"/>
      <c r="V190" s="947"/>
      <c r="W190" s="947"/>
      <c r="X190" s="954"/>
      <c r="Y190" s="955"/>
      <c r="Z190" s="947"/>
      <c r="AA190" s="947"/>
      <c r="AB190" s="948"/>
      <c r="AC190" s="948"/>
      <c r="AD190" s="948"/>
      <c r="AE190" s="948"/>
      <c r="AF190" s="948"/>
      <c r="AG190" s="948"/>
      <c r="AH190" s="927"/>
      <c r="AI190" s="928"/>
      <c r="AJ190" s="935"/>
      <c r="AK190" s="941"/>
      <c r="AL190" s="941"/>
      <c r="AM190" s="941"/>
      <c r="AN190" s="949"/>
      <c r="AO190" s="139"/>
      <c r="AP190" s="992" t="s">
        <v>391</v>
      </c>
      <c r="AQ190" s="992"/>
      <c r="AR190" s="992"/>
      <c r="AS190" s="992"/>
      <c r="AT190" s="148"/>
      <c r="AU190" s="148"/>
      <c r="AV190" s="148"/>
      <c r="AW190" s="148"/>
      <c r="AX190" s="148"/>
      <c r="AY190" s="148"/>
      <c r="AZ190" s="143">
        <v>4</v>
      </c>
      <c r="BA190" s="143" t="str">
        <f t="shared" si="11"/>
        <v/>
      </c>
      <c r="BB190" s="143" t="str">
        <f t="shared" si="10"/>
        <v/>
      </c>
    </row>
    <row r="191" spans="1:54" ht="18" customHeight="1" x14ac:dyDescent="0.15">
      <c r="A191" s="146">
        <f t="shared" si="12"/>
        <v>0</v>
      </c>
      <c r="B191" s="219" t="str">
        <f>IF(A191=1,COUNT($B$8:B190)+1,"")</f>
        <v/>
      </c>
      <c r="C191" s="213" t="str">
        <f>IF(AND(A191=1,NOT(TRIM(AD191)="")),COUNT($C$3:C190)+1,"")</f>
        <v/>
      </c>
      <c r="D191" s="219" t="str">
        <f>IF(AND(A191=1,NOT(TRIM(X191)="")),COUNT($D$3:D190)+1,"")</f>
        <v/>
      </c>
      <c r="E191" s="160" t="s">
        <v>529</v>
      </c>
      <c r="F191" s="1023"/>
      <c r="G191" s="945"/>
      <c r="H191" s="946"/>
      <c r="I191" s="946"/>
      <c r="J191" s="946"/>
      <c r="K191" s="935"/>
      <c r="L191" s="941"/>
      <c r="M191" s="941"/>
      <c r="N191" s="936"/>
      <c r="O191" s="935"/>
      <c r="P191" s="941"/>
      <c r="Q191" s="941"/>
      <c r="R191" s="941"/>
      <c r="S191" s="216"/>
      <c r="T191" s="255"/>
      <c r="U191" s="947"/>
      <c r="V191" s="947"/>
      <c r="W191" s="947"/>
      <c r="X191" s="954"/>
      <c r="Y191" s="955"/>
      <c r="Z191" s="947"/>
      <c r="AA191" s="947"/>
      <c r="AB191" s="948"/>
      <c r="AC191" s="948"/>
      <c r="AD191" s="948"/>
      <c r="AE191" s="948"/>
      <c r="AF191" s="948"/>
      <c r="AG191" s="948"/>
      <c r="AH191" s="927"/>
      <c r="AI191" s="928"/>
      <c r="AJ191" s="935"/>
      <c r="AK191" s="941"/>
      <c r="AL191" s="941"/>
      <c r="AM191" s="941"/>
      <c r="AN191" s="949"/>
      <c r="AO191" s="139"/>
      <c r="AP191" s="139"/>
      <c r="AQ191" s="148"/>
      <c r="AR191" s="148"/>
      <c r="AS191" s="148"/>
      <c r="AT191" s="145"/>
      <c r="AU191" s="145"/>
      <c r="AV191" s="145"/>
      <c r="AW191" s="145"/>
      <c r="AX191" s="145"/>
      <c r="AY191" s="145"/>
      <c r="AZ191" s="143">
        <v>4</v>
      </c>
      <c r="BA191" s="143" t="str">
        <f t="shared" si="11"/>
        <v/>
      </c>
      <c r="BB191" s="143" t="str">
        <f t="shared" si="10"/>
        <v/>
      </c>
    </row>
    <row r="192" spans="1:54" ht="18" customHeight="1" x14ac:dyDescent="0.15">
      <c r="A192" s="146">
        <f t="shared" si="12"/>
        <v>0</v>
      </c>
      <c r="B192" s="219" t="str">
        <f>IF(A192=1,COUNT($B$8:B191)+1,"")</f>
        <v/>
      </c>
      <c r="C192" s="213" t="str">
        <f>IF(AND(A192=1,NOT(TRIM(AD192)="")),COUNT($C$3:C191)+1,"")</f>
        <v/>
      </c>
      <c r="D192" s="219" t="str">
        <f>IF(AND(A192=1,NOT(TRIM(X192)="")),COUNT($D$3:D191)+1,"")</f>
        <v/>
      </c>
      <c r="E192" s="160" t="s">
        <v>529</v>
      </c>
      <c r="F192" s="1023"/>
      <c r="G192" s="945"/>
      <c r="H192" s="946"/>
      <c r="I192" s="946"/>
      <c r="J192" s="946"/>
      <c r="K192" s="935"/>
      <c r="L192" s="941"/>
      <c r="M192" s="941"/>
      <c r="N192" s="936"/>
      <c r="O192" s="935"/>
      <c r="P192" s="941"/>
      <c r="Q192" s="941"/>
      <c r="R192" s="941"/>
      <c r="S192" s="216"/>
      <c r="T192" s="255"/>
      <c r="U192" s="947"/>
      <c r="V192" s="947"/>
      <c r="W192" s="947"/>
      <c r="X192" s="954"/>
      <c r="Y192" s="955"/>
      <c r="Z192" s="947"/>
      <c r="AA192" s="947"/>
      <c r="AB192" s="948"/>
      <c r="AC192" s="948"/>
      <c r="AD192" s="948"/>
      <c r="AE192" s="948"/>
      <c r="AF192" s="948"/>
      <c r="AG192" s="948"/>
      <c r="AH192" s="927"/>
      <c r="AI192" s="928"/>
      <c r="AJ192" s="935"/>
      <c r="AK192" s="941"/>
      <c r="AL192" s="941"/>
      <c r="AM192" s="941"/>
      <c r="AN192" s="949"/>
      <c r="AO192" s="139"/>
      <c r="AP192" s="139"/>
      <c r="AQ192" s="149"/>
      <c r="AR192" s="148"/>
      <c r="AS192" s="148"/>
      <c r="AT192" s="148"/>
      <c r="AU192" s="148"/>
      <c r="AV192" s="148"/>
      <c r="AW192" s="148"/>
      <c r="AX192" s="148"/>
      <c r="AY192" s="148"/>
      <c r="AZ192" s="143">
        <v>4</v>
      </c>
      <c r="BA192" s="143" t="str">
        <f t="shared" si="11"/>
        <v/>
      </c>
      <c r="BB192" s="143" t="str">
        <f t="shared" si="10"/>
        <v/>
      </c>
    </row>
    <row r="193" spans="1:58" ht="18" customHeight="1" x14ac:dyDescent="0.15">
      <c r="A193" s="146">
        <f t="shared" si="12"/>
        <v>0</v>
      </c>
      <c r="B193" s="219" t="str">
        <f>IF(A193=1,COUNT($B$8:B192)+1,"")</f>
        <v/>
      </c>
      <c r="C193" s="213" t="str">
        <f>IF(AND(A193=1,NOT(TRIM(AD193)="")),COUNT($C$3:C192)+1,"")</f>
        <v/>
      </c>
      <c r="D193" s="219" t="str">
        <f>IF(AND(A193=1,NOT(TRIM(X193)="")),COUNT($D$3:D192)+1,"")</f>
        <v/>
      </c>
      <c r="E193" s="160" t="s">
        <v>529</v>
      </c>
      <c r="F193" s="1023" t="s">
        <v>383</v>
      </c>
      <c r="G193" s="945"/>
      <c r="H193" s="946"/>
      <c r="I193" s="946"/>
      <c r="J193" s="946"/>
      <c r="K193" s="935"/>
      <c r="L193" s="941"/>
      <c r="M193" s="941"/>
      <c r="N193" s="936"/>
      <c r="O193" s="935"/>
      <c r="P193" s="941"/>
      <c r="Q193" s="941"/>
      <c r="R193" s="941"/>
      <c r="S193" s="216"/>
      <c r="T193" s="255"/>
      <c r="U193" s="947"/>
      <c r="V193" s="947"/>
      <c r="W193" s="947"/>
      <c r="X193" s="954"/>
      <c r="Y193" s="955"/>
      <c r="Z193" s="947"/>
      <c r="AA193" s="947"/>
      <c r="AB193" s="948"/>
      <c r="AC193" s="948"/>
      <c r="AD193" s="948"/>
      <c r="AE193" s="948"/>
      <c r="AF193" s="948"/>
      <c r="AG193" s="948"/>
      <c r="AH193" s="927"/>
      <c r="AI193" s="928"/>
      <c r="AJ193" s="935"/>
      <c r="AK193" s="941"/>
      <c r="AL193" s="941"/>
      <c r="AM193" s="941"/>
      <c r="AN193" s="949"/>
      <c r="AO193" s="139"/>
      <c r="AP193" s="139"/>
      <c r="AQ193" s="148"/>
      <c r="AR193" s="148"/>
      <c r="AS193" s="148"/>
      <c r="AT193" s="148"/>
      <c r="AU193" s="148"/>
      <c r="AV193" s="148"/>
      <c r="AW193" s="148"/>
      <c r="AX193" s="148"/>
      <c r="AY193" s="148"/>
      <c r="AZ193" s="143">
        <v>4</v>
      </c>
      <c r="BA193" s="143" t="str">
        <f t="shared" si="11"/>
        <v/>
      </c>
      <c r="BB193" s="143" t="str">
        <f t="shared" si="10"/>
        <v/>
      </c>
    </row>
    <row r="194" spans="1:58" ht="18" customHeight="1" x14ac:dyDescent="0.15">
      <c r="A194" s="146">
        <f t="shared" si="12"/>
        <v>0</v>
      </c>
      <c r="B194" s="219" t="str">
        <f>IF(A194=1,COUNT($B$8:B193)+1,"")</f>
        <v/>
      </c>
      <c r="C194" s="213" t="str">
        <f>IF(AND(A194=1,NOT(TRIM(AD194)="")),COUNT($C$3:C193)+1,"")</f>
        <v/>
      </c>
      <c r="D194" s="219" t="str">
        <f>IF(AND(A194=1,NOT(TRIM(X194)="")),COUNT($D$3:D193)+1,"")</f>
        <v/>
      </c>
      <c r="E194" s="160" t="s">
        <v>529</v>
      </c>
      <c r="F194" s="1023"/>
      <c r="G194" s="945"/>
      <c r="H194" s="946"/>
      <c r="I194" s="946"/>
      <c r="J194" s="946"/>
      <c r="K194" s="935"/>
      <c r="L194" s="941"/>
      <c r="M194" s="941"/>
      <c r="N194" s="936"/>
      <c r="O194" s="935"/>
      <c r="P194" s="941"/>
      <c r="Q194" s="941"/>
      <c r="R194" s="941"/>
      <c r="S194" s="216"/>
      <c r="T194" s="255"/>
      <c r="U194" s="947"/>
      <c r="V194" s="947"/>
      <c r="W194" s="947"/>
      <c r="X194" s="954"/>
      <c r="Y194" s="955"/>
      <c r="Z194" s="947"/>
      <c r="AA194" s="947"/>
      <c r="AB194" s="948"/>
      <c r="AC194" s="948"/>
      <c r="AD194" s="948"/>
      <c r="AE194" s="948"/>
      <c r="AF194" s="948"/>
      <c r="AG194" s="948"/>
      <c r="AH194" s="927"/>
      <c r="AI194" s="928"/>
      <c r="AJ194" s="935"/>
      <c r="AK194" s="941"/>
      <c r="AL194" s="941"/>
      <c r="AM194" s="941"/>
      <c r="AN194" s="949"/>
      <c r="AO194" s="139"/>
      <c r="AP194" s="139"/>
      <c r="AQ194" s="145"/>
      <c r="AR194" s="145"/>
      <c r="AS194" s="145"/>
      <c r="AT194" s="145"/>
      <c r="AU194" s="145"/>
      <c r="AV194" s="145"/>
      <c r="AW194" s="145"/>
      <c r="AX194" s="145"/>
      <c r="AY194" s="145"/>
      <c r="AZ194" s="143">
        <v>4</v>
      </c>
      <c r="BA194" s="143" t="str">
        <f t="shared" si="11"/>
        <v/>
      </c>
      <c r="BB194" s="143" t="str">
        <f t="shared" si="10"/>
        <v/>
      </c>
    </row>
    <row r="195" spans="1:58" ht="18" customHeight="1" x14ac:dyDescent="0.15">
      <c r="A195" s="146">
        <f t="shared" si="12"/>
        <v>0</v>
      </c>
      <c r="B195" s="219" t="str">
        <f>IF(A195=1,COUNT($B$8:B194)+1,"")</f>
        <v/>
      </c>
      <c r="C195" s="213" t="str">
        <f>IF(AND(A195=1,NOT(TRIM(AD195)="")),COUNT($C$3:C194)+1,"")</f>
        <v/>
      </c>
      <c r="D195" s="219" t="str">
        <f>IF(AND(A195=1,NOT(TRIM(X195)="")),COUNT($D$3:D194)+1,"")</f>
        <v/>
      </c>
      <c r="E195" s="160" t="s">
        <v>529</v>
      </c>
      <c r="F195" s="1023"/>
      <c r="G195" s="945"/>
      <c r="H195" s="946"/>
      <c r="I195" s="946"/>
      <c r="J195" s="946"/>
      <c r="K195" s="935"/>
      <c r="L195" s="941"/>
      <c r="M195" s="941"/>
      <c r="N195" s="936"/>
      <c r="O195" s="935"/>
      <c r="P195" s="941"/>
      <c r="Q195" s="941"/>
      <c r="R195" s="941"/>
      <c r="S195" s="216"/>
      <c r="T195" s="255"/>
      <c r="U195" s="947"/>
      <c r="V195" s="947"/>
      <c r="W195" s="947"/>
      <c r="X195" s="954"/>
      <c r="Y195" s="955"/>
      <c r="Z195" s="947"/>
      <c r="AA195" s="947"/>
      <c r="AB195" s="948"/>
      <c r="AC195" s="948"/>
      <c r="AD195" s="948"/>
      <c r="AE195" s="948"/>
      <c r="AF195" s="948"/>
      <c r="AG195" s="948"/>
      <c r="AH195" s="927"/>
      <c r="AI195" s="928"/>
      <c r="AJ195" s="935"/>
      <c r="AK195" s="941"/>
      <c r="AL195" s="941"/>
      <c r="AM195" s="941"/>
      <c r="AN195" s="949"/>
      <c r="AO195" s="139"/>
      <c r="AP195" s="139"/>
      <c r="AQ195" s="149"/>
      <c r="AR195" s="148"/>
      <c r="AS195" s="148"/>
      <c r="AT195" s="148"/>
      <c r="AU195" s="148"/>
      <c r="AV195" s="148"/>
      <c r="AW195" s="148"/>
      <c r="AX195" s="148"/>
      <c r="AY195" s="148"/>
      <c r="AZ195" s="143">
        <v>4</v>
      </c>
      <c r="BA195" s="143" t="str">
        <f t="shared" si="11"/>
        <v/>
      </c>
      <c r="BB195" s="143" t="str">
        <f t="shared" ref="BB195:BB258" si="13">IF(ISBLANK(G195),"","INSERT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,"&amp;AZ195&amp;"
 ,"&amp;BA195&amp;"
 ,"&amp;IF(ISBLANK(K195),"NULL","'"&amp;K195&amp;"'")&amp;"
 ,"&amp;$BB$1&amp;"
 ,"&amp;IF(ISBLANK(O195),"NULL","'"&amp;O195&amp;"'")&amp;"
 ,"&amp;IF(ISBLANK(T195),0,T195)&amp;"
 ,"&amp;IF(ISBLANK(S195),"NULL","'"&amp;S195&amp;"'")&amp;"
 ,"&amp;IF(ISBLANK(X195),0,1)&amp;"
 ,0
 ,"&amp;IF(ISBLANK(U195),IF(ISBLANK(AD195),"NULL","'"&amp;AD195&amp;" "&amp;AF195&amp;"'"),"'"&amp;U195&amp;" "&amp;AD195&amp;" "&amp;AF195&amp;"'")&amp;"
 ,"&amp;IF(ISBLANK(AJ195),"NULL","ltrim(str(MAX([FB_FACILITY_ID])+1))+'/'+'"&amp;AJ195&amp;"'")&amp;"
 ,"&amp;IF(ISBLANK(Z195),0,Z195)&amp;"
 ,"&amp;IF(ISBLANK(AB195),0,AB195)&amp;"
 ,"&amp;IF(ISBLANK($BC$1),"NULL","'"&amp;TEXT($BC$1,"YYYY/M/D")&amp;"'")&amp;"
 FROM [PMS_chiba].[dbo].[FACILITY_BASE_TABLE]
")</f>
        <v/>
      </c>
    </row>
    <row r="196" spans="1:58" ht="18" customHeight="1" x14ac:dyDescent="0.15">
      <c r="A196" s="146">
        <f t="shared" si="12"/>
        <v>0</v>
      </c>
      <c r="B196" s="219" t="str">
        <f>IF(A196=1,COUNT($B$8:B195)+1,"")</f>
        <v/>
      </c>
      <c r="C196" s="213" t="str">
        <f>IF(AND(A196=1,NOT(TRIM(AD196)="")),COUNT($C$3:C195)+1,"")</f>
        <v/>
      </c>
      <c r="D196" s="219" t="str">
        <f>IF(AND(A196=1,NOT(TRIM(X196)="")),COUNT($D$3:D195)+1,"")</f>
        <v/>
      </c>
      <c r="E196" s="160" t="s">
        <v>529</v>
      </c>
      <c r="F196" s="1023"/>
      <c r="G196" s="945"/>
      <c r="H196" s="946"/>
      <c r="I196" s="946"/>
      <c r="J196" s="946"/>
      <c r="K196" s="935"/>
      <c r="L196" s="941"/>
      <c r="M196" s="941"/>
      <c r="N196" s="936"/>
      <c r="O196" s="935"/>
      <c r="P196" s="941"/>
      <c r="Q196" s="941"/>
      <c r="R196" s="941"/>
      <c r="S196" s="216"/>
      <c r="T196" s="255"/>
      <c r="U196" s="947"/>
      <c r="V196" s="947"/>
      <c r="W196" s="947"/>
      <c r="X196" s="954"/>
      <c r="Y196" s="955"/>
      <c r="Z196" s="947"/>
      <c r="AA196" s="947"/>
      <c r="AB196" s="948"/>
      <c r="AC196" s="948"/>
      <c r="AD196" s="948"/>
      <c r="AE196" s="948"/>
      <c r="AF196" s="948"/>
      <c r="AG196" s="948"/>
      <c r="AH196" s="927"/>
      <c r="AI196" s="928"/>
      <c r="AJ196" s="935"/>
      <c r="AK196" s="941"/>
      <c r="AL196" s="941"/>
      <c r="AM196" s="941"/>
      <c r="AN196" s="949"/>
      <c r="AO196" s="139"/>
      <c r="AP196" s="139"/>
      <c r="AQ196" s="148"/>
      <c r="AR196" s="148"/>
      <c r="AS196" s="148"/>
      <c r="AT196" s="148"/>
      <c r="AU196" s="148"/>
      <c r="AV196" s="148"/>
      <c r="AW196" s="148"/>
      <c r="AX196" s="148"/>
      <c r="AY196" s="148"/>
      <c r="AZ196" s="143">
        <v>4</v>
      </c>
      <c r="BA196" s="143" t="str">
        <f t="shared" si="11"/>
        <v/>
      </c>
      <c r="BB196" s="143" t="str">
        <f t="shared" si="13"/>
        <v/>
      </c>
    </row>
    <row r="197" spans="1:58" ht="18" customHeight="1" x14ac:dyDescent="0.15">
      <c r="A197" s="146">
        <f t="shared" si="12"/>
        <v>0</v>
      </c>
      <c r="B197" s="219" t="str">
        <f>IF(A197=1,COUNT($B$8:B196)+1,"")</f>
        <v/>
      </c>
      <c r="C197" s="213" t="str">
        <f>IF(AND(A197=1,NOT(TRIM(AD197)="")),COUNT($C$3:C196)+1,"")</f>
        <v/>
      </c>
      <c r="D197" s="219" t="str">
        <f>IF(AND(A197=1,NOT(TRIM(X197)="")),COUNT($D$3:D196)+1,"")</f>
        <v/>
      </c>
      <c r="E197" s="160" t="s">
        <v>529</v>
      </c>
      <c r="F197" s="1023"/>
      <c r="G197" s="945"/>
      <c r="H197" s="946"/>
      <c r="I197" s="946"/>
      <c r="J197" s="946"/>
      <c r="K197" s="935"/>
      <c r="L197" s="941"/>
      <c r="M197" s="941"/>
      <c r="N197" s="936"/>
      <c r="O197" s="935"/>
      <c r="P197" s="941"/>
      <c r="Q197" s="941"/>
      <c r="R197" s="941"/>
      <c r="S197" s="216"/>
      <c r="T197" s="255"/>
      <c r="U197" s="947"/>
      <c r="V197" s="947"/>
      <c r="W197" s="947"/>
      <c r="X197" s="954"/>
      <c r="Y197" s="955"/>
      <c r="Z197" s="947"/>
      <c r="AA197" s="947"/>
      <c r="AB197" s="948"/>
      <c r="AC197" s="948"/>
      <c r="AD197" s="948"/>
      <c r="AE197" s="948"/>
      <c r="AF197" s="948"/>
      <c r="AG197" s="948"/>
      <c r="AH197" s="927"/>
      <c r="AI197" s="928"/>
      <c r="AJ197" s="935"/>
      <c r="AK197" s="941"/>
      <c r="AL197" s="941"/>
      <c r="AM197" s="941"/>
      <c r="AN197" s="949"/>
      <c r="AO197" s="139"/>
      <c r="AP197" s="139"/>
      <c r="AQ197" s="145"/>
      <c r="AR197" s="145"/>
      <c r="AS197" s="145"/>
      <c r="AT197" s="145"/>
      <c r="AU197" s="145"/>
      <c r="AV197" s="145"/>
      <c r="AW197" s="145"/>
      <c r="AX197" s="145"/>
      <c r="AY197" s="145"/>
      <c r="AZ197" s="143">
        <v>4</v>
      </c>
      <c r="BA197" s="143" t="str">
        <f t="shared" si="11"/>
        <v/>
      </c>
      <c r="BB197" s="143" t="str">
        <f t="shared" si="13"/>
        <v/>
      </c>
    </row>
    <row r="198" spans="1:58" ht="18" customHeight="1" x14ac:dyDescent="0.15">
      <c r="A198" s="146">
        <f t="shared" si="12"/>
        <v>0</v>
      </c>
      <c r="B198" s="219" t="str">
        <f>IF(A198=1,COUNT($B$8:B197)+1,"")</f>
        <v/>
      </c>
      <c r="C198" s="213" t="str">
        <f>IF(AND(A198=1,NOT(TRIM(AD198)="")),COUNT($C$3:C197)+1,"")</f>
        <v/>
      </c>
      <c r="D198" s="219" t="str">
        <f>IF(AND(A198=1,NOT(TRIM(X198)="")),COUNT($D$3:D197)+1,"")</f>
        <v/>
      </c>
      <c r="E198" s="160" t="s">
        <v>529</v>
      </c>
      <c r="F198" s="1023"/>
      <c r="G198" s="945"/>
      <c r="H198" s="946"/>
      <c r="I198" s="946"/>
      <c r="J198" s="946"/>
      <c r="K198" s="935"/>
      <c r="L198" s="941"/>
      <c r="M198" s="941"/>
      <c r="N198" s="936"/>
      <c r="O198" s="935"/>
      <c r="P198" s="941"/>
      <c r="Q198" s="941"/>
      <c r="R198" s="941"/>
      <c r="S198" s="216"/>
      <c r="T198" s="255"/>
      <c r="U198" s="947"/>
      <c r="V198" s="947"/>
      <c r="W198" s="947"/>
      <c r="X198" s="954"/>
      <c r="Y198" s="955"/>
      <c r="Z198" s="947"/>
      <c r="AA198" s="947"/>
      <c r="AB198" s="948"/>
      <c r="AC198" s="948"/>
      <c r="AD198" s="948"/>
      <c r="AE198" s="948"/>
      <c r="AF198" s="948"/>
      <c r="AG198" s="948"/>
      <c r="AH198" s="927"/>
      <c r="AI198" s="928"/>
      <c r="AJ198" s="935"/>
      <c r="AK198" s="941"/>
      <c r="AL198" s="941"/>
      <c r="AM198" s="941"/>
      <c r="AN198" s="949"/>
      <c r="AO198" s="139"/>
      <c r="AP198" s="139"/>
      <c r="AQ198" s="149"/>
      <c r="AR198" s="148"/>
      <c r="AS198" s="148"/>
      <c r="AT198" s="148"/>
      <c r="AU198" s="148"/>
      <c r="AV198" s="148"/>
      <c r="AW198" s="148"/>
      <c r="AX198" s="148"/>
      <c r="AY198" s="148"/>
      <c r="AZ198" s="143">
        <v>4</v>
      </c>
      <c r="BA198" s="143" t="str">
        <f t="shared" si="11"/>
        <v/>
      </c>
      <c r="BB198" s="143" t="str">
        <f t="shared" si="13"/>
        <v/>
      </c>
    </row>
    <row r="199" spans="1:58" ht="18" customHeight="1" x14ac:dyDescent="0.15">
      <c r="A199" s="146">
        <f t="shared" si="12"/>
        <v>0</v>
      </c>
      <c r="B199" s="219" t="str">
        <f>IF(A199=1,COUNT($B$8:B198)+1,"")</f>
        <v/>
      </c>
      <c r="C199" s="213" t="str">
        <f>IF(AND(A199=1,NOT(TRIM(AD199)="")),COUNT($C$3:C198)+1,"")</f>
        <v/>
      </c>
      <c r="D199" s="219" t="str">
        <f>IF(AND(A199=1,NOT(TRIM(X199)="")),COUNT($D$3:D198)+1,"")</f>
        <v/>
      </c>
      <c r="E199" s="160" t="s">
        <v>529</v>
      </c>
      <c r="F199" s="1023"/>
      <c r="G199" s="945"/>
      <c r="H199" s="946"/>
      <c r="I199" s="946"/>
      <c r="J199" s="946"/>
      <c r="K199" s="935"/>
      <c r="L199" s="941"/>
      <c r="M199" s="941"/>
      <c r="N199" s="936"/>
      <c r="O199" s="935"/>
      <c r="P199" s="941"/>
      <c r="Q199" s="941"/>
      <c r="R199" s="941"/>
      <c r="S199" s="216"/>
      <c r="T199" s="255"/>
      <c r="U199" s="947"/>
      <c r="V199" s="947"/>
      <c r="W199" s="947"/>
      <c r="X199" s="954"/>
      <c r="Y199" s="955"/>
      <c r="Z199" s="947"/>
      <c r="AA199" s="947"/>
      <c r="AB199" s="948"/>
      <c r="AC199" s="948"/>
      <c r="AD199" s="948"/>
      <c r="AE199" s="948"/>
      <c r="AF199" s="948"/>
      <c r="AG199" s="948"/>
      <c r="AH199" s="927"/>
      <c r="AI199" s="928"/>
      <c r="AJ199" s="935"/>
      <c r="AK199" s="941"/>
      <c r="AL199" s="941"/>
      <c r="AM199" s="941"/>
      <c r="AN199" s="949"/>
      <c r="AO199" s="139"/>
      <c r="AP199" s="139"/>
      <c r="AQ199" s="148"/>
      <c r="AR199" s="148"/>
      <c r="AS199" s="148"/>
      <c r="AT199" s="148"/>
      <c r="AU199" s="148"/>
      <c r="AV199" s="148"/>
      <c r="AW199" s="148"/>
      <c r="AX199" s="148"/>
      <c r="AY199" s="148"/>
      <c r="AZ199" s="143">
        <v>4</v>
      </c>
      <c r="BA199" s="143" t="str">
        <f t="shared" si="11"/>
        <v/>
      </c>
      <c r="BB199" s="143" t="str">
        <f t="shared" si="13"/>
        <v/>
      </c>
    </row>
    <row r="200" spans="1:58" ht="18" customHeight="1" x14ac:dyDescent="0.15">
      <c r="A200" s="146">
        <f t="shared" si="12"/>
        <v>0</v>
      </c>
      <c r="B200" s="219" t="str">
        <f>IF(A200=1,COUNT($B$8:B199)+1,"")</f>
        <v/>
      </c>
      <c r="C200" s="213" t="str">
        <f>IF(AND(A200=1,NOT(TRIM(AD200)="")),COUNT($C$3:C199)+1,"")</f>
        <v/>
      </c>
      <c r="D200" s="219" t="str">
        <f>IF(AND(A200=1,NOT(TRIM(X200)="")),COUNT($D$3:D199)+1,"")</f>
        <v/>
      </c>
      <c r="E200" s="160" t="s">
        <v>529</v>
      </c>
      <c r="F200" s="1023"/>
      <c r="G200" s="945"/>
      <c r="H200" s="946"/>
      <c r="I200" s="946"/>
      <c r="J200" s="946"/>
      <c r="K200" s="935"/>
      <c r="L200" s="941"/>
      <c r="M200" s="941"/>
      <c r="N200" s="936"/>
      <c r="O200" s="935"/>
      <c r="P200" s="941"/>
      <c r="Q200" s="941"/>
      <c r="R200" s="941"/>
      <c r="S200" s="216"/>
      <c r="T200" s="255"/>
      <c r="U200" s="947"/>
      <c r="V200" s="947"/>
      <c r="W200" s="947"/>
      <c r="X200" s="954"/>
      <c r="Y200" s="955"/>
      <c r="Z200" s="947"/>
      <c r="AA200" s="947"/>
      <c r="AB200" s="948"/>
      <c r="AC200" s="948"/>
      <c r="AD200" s="948"/>
      <c r="AE200" s="948"/>
      <c r="AF200" s="948"/>
      <c r="AG200" s="948"/>
      <c r="AH200" s="927"/>
      <c r="AI200" s="928"/>
      <c r="AJ200" s="935"/>
      <c r="AK200" s="941"/>
      <c r="AL200" s="941"/>
      <c r="AM200" s="941"/>
      <c r="AN200" s="949"/>
      <c r="AO200" s="139"/>
      <c r="AP200" s="139"/>
      <c r="AQ200" s="145"/>
      <c r="AR200" s="145"/>
      <c r="AS200" s="145"/>
      <c r="AT200" s="145"/>
      <c r="AU200" s="145"/>
      <c r="AV200" s="145"/>
      <c r="AW200" s="145"/>
      <c r="AX200" s="145"/>
      <c r="AY200" s="145"/>
      <c r="AZ200" s="143">
        <v>4</v>
      </c>
      <c r="BA200" s="143" t="str">
        <f t="shared" si="11"/>
        <v/>
      </c>
      <c r="BB200" s="143" t="str">
        <f t="shared" si="13"/>
        <v/>
      </c>
    </row>
    <row r="201" spans="1:58" ht="18" customHeight="1" x14ac:dyDescent="0.15">
      <c r="A201" s="146">
        <f t="shared" si="12"/>
        <v>0</v>
      </c>
      <c r="B201" s="219" t="str">
        <f>IF(A201=1,COUNT($B$8:B200)+1,"")</f>
        <v/>
      </c>
      <c r="C201" s="213" t="str">
        <f>IF(AND(A201=1,NOT(TRIM(AD201)="")),COUNT($C$3:C200)+1,"")</f>
        <v/>
      </c>
      <c r="D201" s="219" t="str">
        <f>IF(AND(A201=1,NOT(TRIM(X201)="")),COUNT($D$3:D200)+1,"")</f>
        <v/>
      </c>
      <c r="E201" s="160" t="s">
        <v>529</v>
      </c>
      <c r="F201" s="1023"/>
      <c r="G201" s="945"/>
      <c r="H201" s="946"/>
      <c r="I201" s="946"/>
      <c r="J201" s="946"/>
      <c r="K201" s="935"/>
      <c r="L201" s="941"/>
      <c r="M201" s="941"/>
      <c r="N201" s="936"/>
      <c r="O201" s="935"/>
      <c r="P201" s="941"/>
      <c r="Q201" s="941"/>
      <c r="R201" s="941"/>
      <c r="S201" s="216"/>
      <c r="T201" s="255"/>
      <c r="U201" s="947"/>
      <c r="V201" s="947"/>
      <c r="W201" s="947"/>
      <c r="X201" s="954"/>
      <c r="Y201" s="955"/>
      <c r="Z201" s="947"/>
      <c r="AA201" s="947"/>
      <c r="AB201" s="948"/>
      <c r="AC201" s="948"/>
      <c r="AD201" s="948"/>
      <c r="AE201" s="948"/>
      <c r="AF201" s="948"/>
      <c r="AG201" s="948"/>
      <c r="AH201" s="927"/>
      <c r="AI201" s="928"/>
      <c r="AJ201" s="935"/>
      <c r="AK201" s="941"/>
      <c r="AL201" s="941"/>
      <c r="AM201" s="941"/>
      <c r="AN201" s="949"/>
      <c r="AO201" s="139"/>
      <c r="AP201" s="139"/>
      <c r="AQ201" s="149"/>
      <c r="AR201" s="148"/>
      <c r="AS201" s="148"/>
      <c r="AT201" s="148"/>
      <c r="AU201" s="148"/>
      <c r="AV201" s="148"/>
      <c r="AW201" s="148"/>
      <c r="AX201" s="148"/>
      <c r="AY201" s="148"/>
      <c r="AZ201" s="143">
        <v>4</v>
      </c>
      <c r="BA201" s="143" t="str">
        <f t="shared" si="11"/>
        <v/>
      </c>
      <c r="BB201" s="143" t="str">
        <f t="shared" si="13"/>
        <v/>
      </c>
    </row>
    <row r="202" spans="1:58" ht="18" customHeight="1" thickBot="1" x14ac:dyDescent="0.2">
      <c r="A202" s="146">
        <f t="shared" si="12"/>
        <v>0</v>
      </c>
      <c r="B202" s="219" t="str">
        <f>IF(A202=1,COUNT($B$8:B201)+1,"")</f>
        <v/>
      </c>
      <c r="C202" s="213" t="str">
        <f>IF(AND(A202=1,NOT(TRIM(AD202)="")),COUNT($C$3:C201)+1,"")</f>
        <v/>
      </c>
      <c r="D202" s="219" t="str">
        <f>IF(AND(A202=1,NOT(TRIM(X202)="")),COUNT($D$3:D201)+1,"")</f>
        <v/>
      </c>
      <c r="E202" s="160" t="s">
        <v>529</v>
      </c>
      <c r="F202" s="1024"/>
      <c r="G202" s="952"/>
      <c r="H202" s="953"/>
      <c r="I202" s="953"/>
      <c r="J202" s="953"/>
      <c r="K202" s="942"/>
      <c r="L202" s="943"/>
      <c r="M202" s="943"/>
      <c r="N202" s="943"/>
      <c r="O202" s="942"/>
      <c r="P202" s="943"/>
      <c r="Q202" s="943"/>
      <c r="R202" s="943"/>
      <c r="S202" s="152"/>
      <c r="T202" s="256"/>
      <c r="U202" s="959"/>
      <c r="V202" s="959"/>
      <c r="W202" s="959"/>
      <c r="X202" s="995"/>
      <c r="Y202" s="996"/>
      <c r="Z202" s="959"/>
      <c r="AA202" s="959"/>
      <c r="AB202" s="960"/>
      <c r="AC202" s="960"/>
      <c r="AD202" s="960"/>
      <c r="AE202" s="960"/>
      <c r="AF202" s="960"/>
      <c r="AG202" s="960"/>
      <c r="AH202" s="929"/>
      <c r="AI202" s="930"/>
      <c r="AJ202" s="942"/>
      <c r="AK202" s="943"/>
      <c r="AL202" s="943"/>
      <c r="AM202" s="943"/>
      <c r="AN202" s="958"/>
      <c r="AO202" s="139"/>
      <c r="AP202" s="139"/>
      <c r="AQ202" s="148"/>
      <c r="AR202" s="148"/>
      <c r="AS202" s="148"/>
      <c r="AT202" s="148"/>
      <c r="AU202" s="148"/>
      <c r="AV202" s="148"/>
      <c r="AW202" s="148"/>
      <c r="AX202" s="148"/>
      <c r="AY202" s="148"/>
      <c r="AZ202" s="143">
        <v>4</v>
      </c>
      <c r="BA202" s="143" t="str">
        <f t="shared" si="11"/>
        <v/>
      </c>
      <c r="BB202" s="143" t="str">
        <f t="shared" si="13"/>
        <v/>
      </c>
    </row>
    <row r="203" spans="1:58" ht="18" customHeight="1" x14ac:dyDescent="0.15">
      <c r="A203" s="156">
        <f t="shared" si="12"/>
        <v>0</v>
      </c>
      <c r="B203" s="156"/>
      <c r="C203" s="214" t="str">
        <f>IF(AND(A203=1,NOT(TRIM(AD203)="")),COUNT($C$3:C202)+1,"")</f>
        <v/>
      </c>
      <c r="D203" s="219" t="str">
        <f>IF(AND(A203=1,NOT(TRIM(X203)="")),COUNT($D$3:D202)+1,"")</f>
        <v/>
      </c>
      <c r="E203" s="159" t="s">
        <v>535</v>
      </c>
      <c r="F203" s="1025" t="s">
        <v>73</v>
      </c>
      <c r="G203" s="950"/>
      <c r="H203" s="951"/>
      <c r="I203" s="951"/>
      <c r="J203" s="951"/>
      <c r="K203" s="935"/>
      <c r="L203" s="941"/>
      <c r="M203" s="941"/>
      <c r="N203" s="936"/>
      <c r="O203" s="962"/>
      <c r="P203" s="963"/>
      <c r="Q203" s="963"/>
      <c r="R203" s="963"/>
      <c r="S203" s="217"/>
      <c r="T203" s="255"/>
      <c r="U203" s="947"/>
      <c r="V203" s="947"/>
      <c r="W203" s="947"/>
      <c r="X203" s="987"/>
      <c r="Y203" s="988"/>
      <c r="Z203" s="947"/>
      <c r="AA203" s="947"/>
      <c r="AB203" s="948"/>
      <c r="AC203" s="948"/>
      <c r="AD203" s="948"/>
      <c r="AE203" s="948"/>
      <c r="AF203" s="948"/>
      <c r="AG203" s="948"/>
      <c r="AH203" s="931"/>
      <c r="AI203" s="932"/>
      <c r="AJ203" s="948"/>
      <c r="AK203" s="948"/>
      <c r="AL203" s="948"/>
      <c r="AM203" s="948"/>
      <c r="AN203" s="961"/>
      <c r="AO203" s="139"/>
      <c r="AP203" s="142"/>
      <c r="AQ203" s="142"/>
      <c r="AR203" s="142"/>
      <c r="AS203" s="142"/>
      <c r="AT203" s="142"/>
      <c r="AU203" s="142"/>
      <c r="AV203" s="142"/>
      <c r="AW203" s="142"/>
      <c r="AX203" s="142"/>
      <c r="AY203" s="142"/>
      <c r="AZ203" s="143">
        <v>5</v>
      </c>
      <c r="BA203" s="143" t="str">
        <f>IF(ISBLANK(G203),"",VLOOKUP(G203,$BD$203:$BF$211,2))</f>
        <v/>
      </c>
      <c r="BB203" s="143" t="str">
        <f t="shared" si="13"/>
        <v/>
      </c>
      <c r="BD203" s="190" t="s">
        <v>483</v>
      </c>
      <c r="BE203" s="190">
        <v>45</v>
      </c>
      <c r="BF203" s="190">
        <v>5</v>
      </c>
    </row>
    <row r="204" spans="1:58" ht="18" customHeight="1" x14ac:dyDescent="0.15">
      <c r="A204" s="156">
        <f t="shared" si="12"/>
        <v>0</v>
      </c>
      <c r="B204" s="156"/>
      <c r="C204" s="214" t="str">
        <f>IF(AND(A204=1,NOT(TRIM(AD204)="")),COUNT($C$3:C203)+1,"")</f>
        <v/>
      </c>
      <c r="D204" s="219" t="str">
        <f>IF(AND(A204=1,NOT(TRIM(X204)="")),COUNT($D$3:D203)+1,"")</f>
        <v/>
      </c>
      <c r="E204" s="159" t="s">
        <v>529</v>
      </c>
      <c r="F204" s="1026"/>
      <c r="G204" s="950"/>
      <c r="H204" s="951"/>
      <c r="I204" s="951"/>
      <c r="J204" s="951"/>
      <c r="K204" s="935"/>
      <c r="L204" s="941"/>
      <c r="M204" s="941"/>
      <c r="N204" s="936"/>
      <c r="O204" s="935"/>
      <c r="P204" s="941"/>
      <c r="Q204" s="941"/>
      <c r="R204" s="941"/>
      <c r="S204" s="217"/>
      <c r="T204" s="255"/>
      <c r="U204" s="947"/>
      <c r="V204" s="947"/>
      <c r="W204" s="947"/>
      <c r="X204" s="954"/>
      <c r="Y204" s="955"/>
      <c r="Z204" s="947"/>
      <c r="AA204" s="947"/>
      <c r="AB204" s="948"/>
      <c r="AC204" s="948"/>
      <c r="AD204" s="948"/>
      <c r="AE204" s="948"/>
      <c r="AF204" s="948"/>
      <c r="AG204" s="948"/>
      <c r="AH204" s="927"/>
      <c r="AI204" s="928"/>
      <c r="AJ204" s="935"/>
      <c r="AK204" s="941"/>
      <c r="AL204" s="941"/>
      <c r="AM204" s="941"/>
      <c r="AN204" s="949"/>
      <c r="AO204" s="139"/>
      <c r="AP204" s="144" t="s">
        <v>392</v>
      </c>
      <c r="AQ204" s="145"/>
      <c r="AR204" s="145"/>
      <c r="AS204" s="145"/>
      <c r="AT204" s="145"/>
      <c r="AU204" s="145"/>
      <c r="AV204" s="145"/>
      <c r="AW204" s="145"/>
      <c r="AX204" s="145"/>
      <c r="AY204" s="142"/>
      <c r="AZ204" s="143">
        <v>5</v>
      </c>
      <c r="BA204" s="143" t="str">
        <f t="shared" ref="BA204:BA252" si="14">IF(ISBLANK(G204),"",VLOOKUP(G204,$BD$203:$BF$211,2))</f>
        <v/>
      </c>
      <c r="BB204" s="143" t="str">
        <f t="shared" si="13"/>
        <v/>
      </c>
      <c r="BD204" s="190" t="s">
        <v>479</v>
      </c>
      <c r="BE204" s="190">
        <v>41</v>
      </c>
      <c r="BF204" s="190">
        <v>5</v>
      </c>
    </row>
    <row r="205" spans="1:58" ht="18" customHeight="1" x14ac:dyDescent="0.15">
      <c r="A205" s="156">
        <f t="shared" si="12"/>
        <v>0</v>
      </c>
      <c r="B205" s="156"/>
      <c r="C205" s="214" t="str">
        <f>IF(AND(A205=1,NOT(TRIM(AD205)="")),COUNT($C$3:C204)+1,"")</f>
        <v/>
      </c>
      <c r="D205" s="219" t="str">
        <f>IF(AND(A205=1,NOT(TRIM(X205)="")),COUNT($D$3:D204)+1,"")</f>
        <v/>
      </c>
      <c r="E205" s="159" t="s">
        <v>529</v>
      </c>
      <c r="F205" s="1026"/>
      <c r="G205" s="950"/>
      <c r="H205" s="951"/>
      <c r="I205" s="951"/>
      <c r="J205" s="951"/>
      <c r="K205" s="935"/>
      <c r="L205" s="941"/>
      <c r="M205" s="941"/>
      <c r="N205" s="936"/>
      <c r="O205" s="935"/>
      <c r="P205" s="941"/>
      <c r="Q205" s="941"/>
      <c r="R205" s="941"/>
      <c r="S205" s="217"/>
      <c r="T205" s="255"/>
      <c r="U205" s="947"/>
      <c r="V205" s="947"/>
      <c r="W205" s="947"/>
      <c r="X205" s="954"/>
      <c r="Y205" s="955"/>
      <c r="Z205" s="947"/>
      <c r="AA205" s="947"/>
      <c r="AB205" s="948"/>
      <c r="AC205" s="948"/>
      <c r="AD205" s="948"/>
      <c r="AE205" s="948"/>
      <c r="AF205" s="948"/>
      <c r="AG205" s="948"/>
      <c r="AH205" s="927"/>
      <c r="AI205" s="928"/>
      <c r="AJ205" s="935"/>
      <c r="AK205" s="941"/>
      <c r="AL205" s="941"/>
      <c r="AM205" s="941"/>
      <c r="AN205" s="949"/>
      <c r="AO205" s="141"/>
      <c r="AP205" s="194"/>
      <c r="AQ205" s="197"/>
      <c r="AR205" s="196"/>
      <c r="AS205" s="196"/>
      <c r="AT205" s="196"/>
      <c r="AU205" s="196"/>
      <c r="AV205" s="196"/>
      <c r="AW205" s="196"/>
      <c r="AX205" s="196"/>
      <c r="AY205" s="145"/>
      <c r="AZ205" s="143">
        <v>5</v>
      </c>
      <c r="BA205" s="143" t="str">
        <f t="shared" si="14"/>
        <v/>
      </c>
      <c r="BB205" s="143" t="str">
        <f t="shared" si="13"/>
        <v/>
      </c>
      <c r="BD205" s="190" t="s">
        <v>391</v>
      </c>
      <c r="BE205" s="190">
        <v>48</v>
      </c>
      <c r="BF205" s="190">
        <v>5</v>
      </c>
    </row>
    <row r="206" spans="1:58" ht="18" customHeight="1" x14ac:dyDescent="0.15">
      <c r="A206" s="156">
        <f t="shared" si="12"/>
        <v>0</v>
      </c>
      <c r="B206" s="156"/>
      <c r="C206" s="214" t="str">
        <f>IF(AND(A206=1,NOT(TRIM(AD206)="")),COUNT($C$3:C205)+1,"")</f>
        <v/>
      </c>
      <c r="D206" s="219" t="str">
        <f>IF(AND(A206=1,NOT(TRIM(X206)="")),COUNT($D$3:D205)+1,"")</f>
        <v/>
      </c>
      <c r="E206" s="159" t="s">
        <v>529</v>
      </c>
      <c r="F206" s="1026"/>
      <c r="G206" s="950"/>
      <c r="H206" s="951"/>
      <c r="I206" s="951"/>
      <c r="J206" s="951"/>
      <c r="K206" s="935"/>
      <c r="L206" s="941"/>
      <c r="M206" s="941"/>
      <c r="N206" s="936"/>
      <c r="O206" s="935"/>
      <c r="P206" s="941"/>
      <c r="Q206" s="941"/>
      <c r="R206" s="941"/>
      <c r="S206" s="217"/>
      <c r="T206" s="255"/>
      <c r="U206" s="947"/>
      <c r="V206" s="947"/>
      <c r="W206" s="947"/>
      <c r="X206" s="954"/>
      <c r="Y206" s="955"/>
      <c r="Z206" s="947"/>
      <c r="AA206" s="947"/>
      <c r="AB206" s="948"/>
      <c r="AC206" s="948"/>
      <c r="AD206" s="948"/>
      <c r="AE206" s="948"/>
      <c r="AF206" s="948"/>
      <c r="AG206" s="948"/>
      <c r="AH206" s="927"/>
      <c r="AI206" s="928"/>
      <c r="AJ206" s="935"/>
      <c r="AK206" s="941"/>
      <c r="AL206" s="941"/>
      <c r="AM206" s="941"/>
      <c r="AN206" s="949"/>
      <c r="AO206" s="141"/>
      <c r="AP206" s="194"/>
      <c r="AQ206" s="196"/>
      <c r="AR206" s="196"/>
      <c r="AS206" s="196"/>
      <c r="AT206" s="196"/>
      <c r="AU206" s="196"/>
      <c r="AV206" s="196"/>
      <c r="AW206" s="196"/>
      <c r="AX206" s="196"/>
      <c r="AY206" s="145"/>
      <c r="AZ206" s="143">
        <v>5</v>
      </c>
      <c r="BA206" s="143" t="str">
        <f t="shared" si="14"/>
        <v/>
      </c>
      <c r="BB206" s="143" t="str">
        <f t="shared" si="13"/>
        <v/>
      </c>
      <c r="BD206" s="190" t="s">
        <v>480</v>
      </c>
      <c r="BE206" s="190">
        <v>42</v>
      </c>
      <c r="BF206" s="190">
        <v>5</v>
      </c>
    </row>
    <row r="207" spans="1:58" ht="18" customHeight="1" x14ac:dyDescent="0.15">
      <c r="A207" s="157">
        <f t="shared" si="12"/>
        <v>0</v>
      </c>
      <c r="B207" s="219" t="str">
        <f>IF(A207=1,COUNT($B$8:B206)+1,"")</f>
        <v/>
      </c>
      <c r="C207" s="219" t="str">
        <f>IF(AND(A207=1,NOT(TRIM(AD207)="")),COUNT($C$3:C206)+1,"")</f>
        <v/>
      </c>
      <c r="D207" s="219" t="str">
        <f>IF(AND(A207=1,NOT(TRIM(X207)="")),COUNT($D$3:D206)+1,"")</f>
        <v/>
      </c>
      <c r="E207" s="215" t="s">
        <v>535</v>
      </c>
      <c r="F207" s="1026"/>
      <c r="G207" s="950"/>
      <c r="H207" s="951"/>
      <c r="I207" s="951"/>
      <c r="J207" s="951"/>
      <c r="K207" s="935"/>
      <c r="L207" s="941"/>
      <c r="M207" s="941"/>
      <c r="N207" s="936"/>
      <c r="O207" s="935"/>
      <c r="P207" s="941"/>
      <c r="Q207" s="941"/>
      <c r="R207" s="941"/>
      <c r="S207" s="217"/>
      <c r="T207" s="255"/>
      <c r="U207" s="947"/>
      <c r="V207" s="947"/>
      <c r="W207" s="947"/>
      <c r="X207" s="954"/>
      <c r="Y207" s="955"/>
      <c r="Z207" s="947"/>
      <c r="AA207" s="947"/>
      <c r="AB207" s="948"/>
      <c r="AC207" s="948"/>
      <c r="AD207" s="948"/>
      <c r="AE207" s="948"/>
      <c r="AF207" s="948"/>
      <c r="AG207" s="948"/>
      <c r="AH207" s="927"/>
      <c r="AI207" s="928"/>
      <c r="AJ207" s="935"/>
      <c r="AK207" s="941"/>
      <c r="AL207" s="941"/>
      <c r="AM207" s="941"/>
      <c r="AN207" s="949"/>
      <c r="AO207" s="139"/>
      <c r="AP207" s="194"/>
      <c r="AQ207" s="195"/>
      <c r="AR207" s="195"/>
      <c r="AS207" s="195"/>
      <c r="AT207" s="195"/>
      <c r="AU207" s="195"/>
      <c r="AV207" s="195"/>
      <c r="AW207" s="195"/>
      <c r="AX207" s="195"/>
      <c r="AY207" s="145"/>
      <c r="AZ207" s="143">
        <v>5</v>
      </c>
      <c r="BA207" s="143" t="str">
        <f t="shared" si="14"/>
        <v/>
      </c>
      <c r="BB207" s="143" t="str">
        <f t="shared" si="13"/>
        <v/>
      </c>
      <c r="BD207" s="190" t="s">
        <v>481</v>
      </c>
      <c r="BE207" s="190">
        <v>43</v>
      </c>
      <c r="BF207" s="190">
        <v>5</v>
      </c>
    </row>
    <row r="208" spans="1:58" ht="18" customHeight="1" x14ac:dyDescent="0.15">
      <c r="A208" s="157">
        <f t="shared" si="12"/>
        <v>0</v>
      </c>
      <c r="B208" s="219" t="str">
        <f>IF(A208=1,COUNT($B$8:B207)+1,"")</f>
        <v/>
      </c>
      <c r="C208" s="219" t="str">
        <f>IF(AND(A208=1,NOT(TRIM(AD208)="")),COUNT($C$3:C207)+1,"")</f>
        <v/>
      </c>
      <c r="D208" s="219" t="str">
        <f>IF(AND(A208=1,NOT(TRIM(X208)="")),COUNT($D$3:D207)+1,"")</f>
        <v/>
      </c>
      <c r="E208" s="215" t="s">
        <v>529</v>
      </c>
      <c r="F208" s="1026"/>
      <c r="G208" s="950"/>
      <c r="H208" s="951"/>
      <c r="I208" s="951"/>
      <c r="J208" s="951"/>
      <c r="K208" s="935"/>
      <c r="L208" s="941"/>
      <c r="M208" s="941"/>
      <c r="N208" s="936"/>
      <c r="O208" s="935"/>
      <c r="P208" s="941"/>
      <c r="Q208" s="941"/>
      <c r="R208" s="941"/>
      <c r="S208" s="217"/>
      <c r="T208" s="255"/>
      <c r="U208" s="947"/>
      <c r="V208" s="947"/>
      <c r="W208" s="947"/>
      <c r="X208" s="954"/>
      <c r="Y208" s="955"/>
      <c r="Z208" s="947"/>
      <c r="AA208" s="947"/>
      <c r="AB208" s="948"/>
      <c r="AC208" s="948"/>
      <c r="AD208" s="948"/>
      <c r="AE208" s="948"/>
      <c r="AF208" s="948"/>
      <c r="AG208" s="948"/>
      <c r="AH208" s="927"/>
      <c r="AI208" s="928"/>
      <c r="AJ208" s="935"/>
      <c r="AK208" s="941"/>
      <c r="AL208" s="941"/>
      <c r="AM208" s="941"/>
      <c r="AN208" s="949"/>
      <c r="AO208" s="139"/>
      <c r="AP208" s="194"/>
      <c r="AQ208" s="197"/>
      <c r="AR208" s="196"/>
      <c r="AS208" s="196"/>
      <c r="AT208" s="196"/>
      <c r="AU208" s="196"/>
      <c r="AV208" s="196"/>
      <c r="AW208" s="196"/>
      <c r="AX208" s="196"/>
      <c r="AY208" s="145"/>
      <c r="AZ208" s="143">
        <v>5</v>
      </c>
      <c r="BA208" s="143" t="str">
        <f t="shared" si="14"/>
        <v/>
      </c>
      <c r="BB208" s="143" t="str">
        <f t="shared" si="13"/>
        <v/>
      </c>
      <c r="BD208" s="190" t="s">
        <v>482</v>
      </c>
      <c r="BE208" s="190">
        <v>44</v>
      </c>
      <c r="BF208" s="190">
        <v>5</v>
      </c>
    </row>
    <row r="209" spans="1:58" ht="18" customHeight="1" x14ac:dyDescent="0.15">
      <c r="A209" s="157">
        <f t="shared" si="12"/>
        <v>0</v>
      </c>
      <c r="B209" s="219" t="str">
        <f>IF(A209=1,COUNT($B$8:B208)+1,"")</f>
        <v/>
      </c>
      <c r="C209" s="219" t="str">
        <f>IF(AND(A209=1,NOT(TRIM(AD209)="")),COUNT($C$3:C208)+1,"")</f>
        <v/>
      </c>
      <c r="D209" s="219" t="str">
        <f>IF(AND(A209=1,NOT(TRIM(X209)="")),COUNT($D$3:D208)+1,"")</f>
        <v/>
      </c>
      <c r="E209" s="215" t="s">
        <v>529</v>
      </c>
      <c r="F209" s="1026"/>
      <c r="G209" s="950"/>
      <c r="H209" s="951"/>
      <c r="I209" s="951"/>
      <c r="J209" s="951"/>
      <c r="K209" s="935"/>
      <c r="L209" s="941"/>
      <c r="M209" s="941"/>
      <c r="N209" s="936"/>
      <c r="O209" s="935"/>
      <c r="P209" s="941"/>
      <c r="Q209" s="941"/>
      <c r="R209" s="941"/>
      <c r="S209" s="217"/>
      <c r="T209" s="255"/>
      <c r="U209" s="947"/>
      <c r="V209" s="947"/>
      <c r="W209" s="947"/>
      <c r="X209" s="954"/>
      <c r="Y209" s="955"/>
      <c r="Z209" s="947"/>
      <c r="AA209" s="947"/>
      <c r="AB209" s="948"/>
      <c r="AC209" s="948"/>
      <c r="AD209" s="948"/>
      <c r="AE209" s="948"/>
      <c r="AF209" s="948"/>
      <c r="AG209" s="948"/>
      <c r="AH209" s="927"/>
      <c r="AI209" s="928"/>
      <c r="AJ209" s="935"/>
      <c r="AK209" s="941"/>
      <c r="AL209" s="941"/>
      <c r="AM209" s="941"/>
      <c r="AN209" s="949"/>
      <c r="AO209" s="139"/>
      <c r="AP209" s="194"/>
      <c r="AQ209" s="196"/>
      <c r="AR209" s="196"/>
      <c r="AS209" s="196"/>
      <c r="AT209" s="196"/>
      <c r="AU209" s="196"/>
      <c r="AV209" s="196"/>
      <c r="AW209" s="196"/>
      <c r="AX209" s="196"/>
      <c r="AY209" s="145"/>
      <c r="AZ209" s="143">
        <v>5</v>
      </c>
      <c r="BA209" s="143" t="str">
        <f t="shared" si="14"/>
        <v/>
      </c>
      <c r="BB209" s="143" t="str">
        <f t="shared" si="13"/>
        <v/>
      </c>
      <c r="BD209" s="190" t="s">
        <v>484</v>
      </c>
      <c r="BE209" s="190">
        <v>46</v>
      </c>
      <c r="BF209" s="190">
        <v>5</v>
      </c>
    </row>
    <row r="210" spans="1:58" ht="18" customHeight="1" x14ac:dyDescent="0.15">
      <c r="A210" s="157">
        <f t="shared" si="12"/>
        <v>0</v>
      </c>
      <c r="B210" s="219" t="str">
        <f>IF(A210=1,COUNT($B$8:B209)+1,"")</f>
        <v/>
      </c>
      <c r="C210" s="213" t="str">
        <f>IF(AND(A210=1,NOT(TRIM(AD210)="")),COUNT($C$3:C209)+1,"")</f>
        <v/>
      </c>
      <c r="D210" s="219" t="str">
        <f>IF(AND(A210=1,NOT(TRIM(X210)="")),COUNT($D$3:D209)+1,"")</f>
        <v/>
      </c>
      <c r="E210" s="215" t="s">
        <v>529</v>
      </c>
      <c r="F210" s="1026"/>
      <c r="G210" s="950"/>
      <c r="H210" s="951"/>
      <c r="I210" s="951"/>
      <c r="J210" s="951"/>
      <c r="K210" s="935"/>
      <c r="L210" s="941"/>
      <c r="M210" s="941"/>
      <c r="N210" s="936"/>
      <c r="O210" s="935"/>
      <c r="P210" s="941"/>
      <c r="Q210" s="941"/>
      <c r="R210" s="941"/>
      <c r="S210" s="217"/>
      <c r="T210" s="255"/>
      <c r="U210" s="947"/>
      <c r="V210" s="947"/>
      <c r="W210" s="947"/>
      <c r="X210" s="954"/>
      <c r="Y210" s="955"/>
      <c r="Z210" s="947"/>
      <c r="AA210" s="947"/>
      <c r="AB210" s="948"/>
      <c r="AC210" s="948"/>
      <c r="AD210" s="948"/>
      <c r="AE210" s="948"/>
      <c r="AF210" s="948"/>
      <c r="AG210" s="948"/>
      <c r="AH210" s="927"/>
      <c r="AI210" s="928"/>
      <c r="AJ210" s="935"/>
      <c r="AK210" s="941"/>
      <c r="AL210" s="941"/>
      <c r="AM210" s="941"/>
      <c r="AN210" s="949"/>
      <c r="AO210" s="139"/>
      <c r="AP210" s="194"/>
      <c r="AQ210" s="195"/>
      <c r="AR210" s="195"/>
      <c r="AS210" s="195"/>
      <c r="AT210" s="195"/>
      <c r="AU210" s="195"/>
      <c r="AV210" s="195"/>
      <c r="AW210" s="195"/>
      <c r="AX210" s="195"/>
      <c r="AY210" s="145"/>
      <c r="AZ210" s="143">
        <v>5</v>
      </c>
      <c r="BA210" s="143" t="str">
        <f t="shared" si="14"/>
        <v/>
      </c>
      <c r="BB210" s="143" t="str">
        <f t="shared" si="13"/>
        <v/>
      </c>
      <c r="BD210" s="190" t="s">
        <v>381</v>
      </c>
      <c r="BE210" s="190">
        <v>39</v>
      </c>
      <c r="BF210" s="190">
        <v>5</v>
      </c>
    </row>
    <row r="211" spans="1:58" ht="18" customHeight="1" x14ac:dyDescent="0.15">
      <c r="A211" s="146">
        <f t="shared" si="12"/>
        <v>0</v>
      </c>
      <c r="B211" s="219" t="str">
        <f>IF(A211=1,COUNT($B$8:B210)+1,"")</f>
        <v/>
      </c>
      <c r="C211" s="213" t="str">
        <f>IF(AND(A211=1,NOT(TRIM(AD211)="")),COUNT($C$3:C210)+1,"")</f>
        <v/>
      </c>
      <c r="D211" s="219" t="str">
        <f>IF(AND(A211=1,NOT(TRIM(X211)="")),COUNT($D$3:D210)+1,"")</f>
        <v/>
      </c>
      <c r="E211" s="160" t="s">
        <v>529</v>
      </c>
      <c r="F211" s="1026"/>
      <c r="G211" s="950"/>
      <c r="H211" s="951"/>
      <c r="I211" s="951"/>
      <c r="J211" s="951"/>
      <c r="K211" s="935"/>
      <c r="L211" s="941"/>
      <c r="M211" s="941"/>
      <c r="N211" s="936"/>
      <c r="O211" s="935"/>
      <c r="P211" s="941"/>
      <c r="Q211" s="941"/>
      <c r="R211" s="941"/>
      <c r="S211" s="217"/>
      <c r="T211" s="255"/>
      <c r="U211" s="947"/>
      <c r="V211" s="947"/>
      <c r="W211" s="947"/>
      <c r="X211" s="954"/>
      <c r="Y211" s="955"/>
      <c r="Z211" s="947"/>
      <c r="AA211" s="947"/>
      <c r="AB211" s="948"/>
      <c r="AC211" s="948"/>
      <c r="AD211" s="948"/>
      <c r="AE211" s="948"/>
      <c r="AF211" s="948"/>
      <c r="AG211" s="948"/>
      <c r="AH211" s="927"/>
      <c r="AI211" s="928"/>
      <c r="AJ211" s="935"/>
      <c r="AK211" s="941"/>
      <c r="AL211" s="941"/>
      <c r="AM211" s="941"/>
      <c r="AN211" s="949"/>
      <c r="AO211" s="139"/>
      <c r="AP211" s="194"/>
      <c r="AQ211" s="197"/>
      <c r="AR211" s="196"/>
      <c r="AS211" s="196"/>
      <c r="AT211" s="196"/>
      <c r="AU211" s="196"/>
      <c r="AV211" s="196"/>
      <c r="AW211" s="196"/>
      <c r="AX211" s="196"/>
      <c r="AY211" s="145"/>
      <c r="AZ211" s="143">
        <v>5</v>
      </c>
      <c r="BA211" s="143" t="str">
        <f t="shared" si="14"/>
        <v/>
      </c>
      <c r="BB211" s="143" t="str">
        <f t="shared" si="13"/>
        <v/>
      </c>
      <c r="BD211" s="190" t="s">
        <v>478</v>
      </c>
      <c r="BE211" s="190">
        <v>40</v>
      </c>
      <c r="BF211" s="190">
        <v>5</v>
      </c>
    </row>
    <row r="212" spans="1:58" ht="18" customHeight="1" x14ac:dyDescent="0.15">
      <c r="A212" s="146">
        <f t="shared" si="12"/>
        <v>0</v>
      </c>
      <c r="B212" s="219" t="str">
        <f>IF(A212=1,COUNT($B$8:B211)+1,"")</f>
        <v/>
      </c>
      <c r="C212" s="213" t="str">
        <f>IF(AND(A212=1,NOT(TRIM(AD212)="")),COUNT($C$3:C211)+1,"")</f>
        <v/>
      </c>
      <c r="D212" s="219" t="str">
        <f>IF(AND(A212=1,NOT(TRIM(X212)="")),COUNT($D$3:D211)+1,"")</f>
        <v/>
      </c>
      <c r="E212" s="160" t="s">
        <v>529</v>
      </c>
      <c r="F212" s="1026"/>
      <c r="G212" s="950"/>
      <c r="H212" s="951"/>
      <c r="I212" s="951"/>
      <c r="J212" s="951"/>
      <c r="K212" s="935"/>
      <c r="L212" s="941"/>
      <c r="M212" s="941"/>
      <c r="N212" s="936"/>
      <c r="O212" s="935"/>
      <c r="P212" s="941"/>
      <c r="Q212" s="941"/>
      <c r="R212" s="941"/>
      <c r="S212" s="217"/>
      <c r="T212" s="255"/>
      <c r="U212" s="947"/>
      <c r="V212" s="947"/>
      <c r="W212" s="947"/>
      <c r="X212" s="954"/>
      <c r="Y212" s="955"/>
      <c r="Z212" s="947"/>
      <c r="AA212" s="947"/>
      <c r="AB212" s="948"/>
      <c r="AC212" s="948"/>
      <c r="AD212" s="948"/>
      <c r="AE212" s="948"/>
      <c r="AF212" s="948"/>
      <c r="AG212" s="948"/>
      <c r="AH212" s="927"/>
      <c r="AI212" s="928"/>
      <c r="AJ212" s="935"/>
      <c r="AK212" s="941"/>
      <c r="AL212" s="941"/>
      <c r="AM212" s="941"/>
      <c r="AN212" s="949"/>
      <c r="AO212" s="139"/>
      <c r="AP212" s="194"/>
      <c r="AQ212" s="196"/>
      <c r="AR212" s="196"/>
      <c r="AS212" s="196"/>
      <c r="AT212" s="196"/>
      <c r="AU212" s="196"/>
      <c r="AV212" s="196"/>
      <c r="AW212" s="196"/>
      <c r="AX212" s="196"/>
      <c r="AY212" s="145"/>
      <c r="AZ212" s="143">
        <v>5</v>
      </c>
      <c r="BA212" s="143" t="str">
        <f t="shared" si="14"/>
        <v/>
      </c>
      <c r="BB212" s="143" t="str">
        <f t="shared" si="13"/>
        <v/>
      </c>
    </row>
    <row r="213" spans="1:58" ht="18" customHeight="1" x14ac:dyDescent="0.15">
      <c r="A213" s="146">
        <f t="shared" si="12"/>
        <v>0</v>
      </c>
      <c r="B213" s="219" t="str">
        <f>IF(A213=1,COUNT($B$8:B212)+1,"")</f>
        <v/>
      </c>
      <c r="C213" s="213" t="str">
        <f>IF(AND(A213=1,NOT(TRIM(AD213)="")),COUNT($C$3:C212)+1,"")</f>
        <v/>
      </c>
      <c r="D213" s="219" t="str">
        <f>IF(AND(A213=1,NOT(TRIM(X213)="")),COUNT($D$3:D212)+1,"")</f>
        <v/>
      </c>
      <c r="E213" s="160" t="s">
        <v>529</v>
      </c>
      <c r="F213" s="1026" t="s">
        <v>73</v>
      </c>
      <c r="G213" s="950"/>
      <c r="H213" s="951"/>
      <c r="I213" s="951"/>
      <c r="J213" s="951"/>
      <c r="K213" s="935"/>
      <c r="L213" s="941"/>
      <c r="M213" s="941"/>
      <c r="N213" s="936"/>
      <c r="O213" s="935"/>
      <c r="P213" s="941"/>
      <c r="Q213" s="941"/>
      <c r="R213" s="941"/>
      <c r="S213" s="217"/>
      <c r="T213" s="255"/>
      <c r="U213" s="947"/>
      <c r="V213" s="947"/>
      <c r="W213" s="947"/>
      <c r="X213" s="954"/>
      <c r="Y213" s="955"/>
      <c r="Z213" s="947"/>
      <c r="AA213" s="947"/>
      <c r="AB213" s="948"/>
      <c r="AC213" s="948"/>
      <c r="AD213" s="948"/>
      <c r="AE213" s="948"/>
      <c r="AF213" s="948"/>
      <c r="AG213" s="948"/>
      <c r="AH213" s="927"/>
      <c r="AI213" s="928"/>
      <c r="AJ213" s="935"/>
      <c r="AK213" s="941"/>
      <c r="AL213" s="941"/>
      <c r="AM213" s="941"/>
      <c r="AN213" s="949"/>
      <c r="AO213" s="139"/>
      <c r="AP213" s="194"/>
      <c r="AQ213" s="195"/>
      <c r="AR213" s="195"/>
      <c r="AS213" s="195"/>
      <c r="AT213" s="195"/>
      <c r="AU213" s="195"/>
      <c r="AV213" s="195"/>
      <c r="AW213" s="195"/>
      <c r="AX213" s="195"/>
      <c r="AY213" s="145"/>
      <c r="AZ213" s="143">
        <v>5</v>
      </c>
      <c r="BA213" s="143" t="str">
        <f t="shared" si="14"/>
        <v/>
      </c>
      <c r="BB213" s="143" t="str">
        <f t="shared" si="13"/>
        <v/>
      </c>
    </row>
    <row r="214" spans="1:58" ht="18" customHeight="1" x14ac:dyDescent="0.15">
      <c r="A214" s="146">
        <f t="shared" si="12"/>
        <v>0</v>
      </c>
      <c r="B214" s="219" t="str">
        <f>IF(A214=1,COUNT($B$8:B213)+1,"")</f>
        <v/>
      </c>
      <c r="C214" s="213" t="str">
        <f>IF(AND(A214=1,NOT(TRIM(AD214)="")),COUNT($C$3:C213)+1,"")</f>
        <v/>
      </c>
      <c r="D214" s="219" t="str">
        <f>IF(AND(A214=1,NOT(TRIM(X214)="")),COUNT($D$3:D213)+1,"")</f>
        <v/>
      </c>
      <c r="E214" s="160" t="s">
        <v>529</v>
      </c>
      <c r="F214" s="1026"/>
      <c r="G214" s="950"/>
      <c r="H214" s="951"/>
      <c r="I214" s="951"/>
      <c r="J214" s="951"/>
      <c r="K214" s="935"/>
      <c r="L214" s="941"/>
      <c r="M214" s="941"/>
      <c r="N214" s="936"/>
      <c r="O214" s="935"/>
      <c r="P214" s="941"/>
      <c r="Q214" s="941"/>
      <c r="R214" s="941"/>
      <c r="S214" s="217"/>
      <c r="T214" s="255"/>
      <c r="U214" s="947"/>
      <c r="V214" s="947"/>
      <c r="W214" s="947"/>
      <c r="X214" s="954"/>
      <c r="Y214" s="955"/>
      <c r="Z214" s="947"/>
      <c r="AA214" s="947"/>
      <c r="AB214" s="948"/>
      <c r="AC214" s="948"/>
      <c r="AD214" s="948"/>
      <c r="AE214" s="948"/>
      <c r="AF214" s="948"/>
      <c r="AG214" s="948"/>
      <c r="AH214" s="927"/>
      <c r="AI214" s="928"/>
      <c r="AJ214" s="935"/>
      <c r="AK214" s="941"/>
      <c r="AL214" s="941"/>
      <c r="AM214" s="941"/>
      <c r="AN214" s="949"/>
      <c r="AO214" s="139"/>
      <c r="AP214" s="194"/>
      <c r="AQ214" s="197"/>
      <c r="AR214" s="196"/>
      <c r="AS214" s="196"/>
      <c r="AT214" s="196"/>
      <c r="AU214" s="196"/>
      <c r="AV214" s="196"/>
      <c r="AW214" s="196"/>
      <c r="AX214" s="196"/>
      <c r="AY214" s="145"/>
      <c r="AZ214" s="143">
        <v>5</v>
      </c>
      <c r="BA214" s="143" t="str">
        <f t="shared" si="14"/>
        <v/>
      </c>
      <c r="BB214" s="143" t="str">
        <f t="shared" si="13"/>
        <v/>
      </c>
    </row>
    <row r="215" spans="1:58" ht="18" customHeight="1" x14ac:dyDescent="0.15">
      <c r="A215" s="146">
        <f t="shared" si="12"/>
        <v>0</v>
      </c>
      <c r="B215" s="219" t="str">
        <f>IF(A215=1,COUNT($B$8:B214)+1,"")</f>
        <v/>
      </c>
      <c r="C215" s="213" t="str">
        <f>IF(AND(A215=1,NOT(TRIM(AD215)="")),COUNT($C$3:C214)+1,"")</f>
        <v/>
      </c>
      <c r="D215" s="219" t="str">
        <f>IF(AND(A215=1,NOT(TRIM(X215)="")),COUNT($D$3:D214)+1,"")</f>
        <v/>
      </c>
      <c r="E215" s="160" t="s">
        <v>529</v>
      </c>
      <c r="F215" s="1026"/>
      <c r="G215" s="950"/>
      <c r="H215" s="951"/>
      <c r="I215" s="951"/>
      <c r="J215" s="951"/>
      <c r="K215" s="935"/>
      <c r="L215" s="941"/>
      <c r="M215" s="941"/>
      <c r="N215" s="936"/>
      <c r="O215" s="935"/>
      <c r="P215" s="941"/>
      <c r="Q215" s="941"/>
      <c r="R215" s="941"/>
      <c r="S215" s="217"/>
      <c r="T215" s="255"/>
      <c r="U215" s="947"/>
      <c r="V215" s="947"/>
      <c r="W215" s="947"/>
      <c r="X215" s="954"/>
      <c r="Y215" s="955"/>
      <c r="Z215" s="947"/>
      <c r="AA215" s="947"/>
      <c r="AB215" s="948"/>
      <c r="AC215" s="948"/>
      <c r="AD215" s="948"/>
      <c r="AE215" s="948"/>
      <c r="AF215" s="948"/>
      <c r="AG215" s="948"/>
      <c r="AH215" s="927"/>
      <c r="AI215" s="928"/>
      <c r="AJ215" s="935"/>
      <c r="AK215" s="941"/>
      <c r="AL215" s="941"/>
      <c r="AM215" s="941"/>
      <c r="AN215" s="949"/>
      <c r="AO215" s="139"/>
      <c r="AP215" s="139"/>
      <c r="AQ215" s="145"/>
      <c r="AR215" s="145"/>
      <c r="AS215" s="145"/>
      <c r="AT215" s="196"/>
      <c r="AU215" s="196"/>
      <c r="AV215" s="196"/>
      <c r="AW215" s="196"/>
      <c r="AX215" s="196"/>
      <c r="AY215" s="145"/>
      <c r="AZ215" s="143">
        <v>5</v>
      </c>
      <c r="BA215" s="143" t="str">
        <f t="shared" si="14"/>
        <v/>
      </c>
      <c r="BB215" s="143" t="str">
        <f t="shared" si="13"/>
        <v/>
      </c>
    </row>
    <row r="216" spans="1:58" ht="18" customHeight="1" x14ac:dyDescent="0.15">
      <c r="A216" s="146">
        <f t="shared" si="12"/>
        <v>0</v>
      </c>
      <c r="B216" s="219" t="str">
        <f>IF(A216=1,COUNT($B$8:B215)+1,"")</f>
        <v/>
      </c>
      <c r="C216" s="213" t="str">
        <f>IF(AND(A216=1,NOT(TRIM(AD216)="")),COUNT($C$3:C215)+1,"")</f>
        <v/>
      </c>
      <c r="D216" s="219" t="str">
        <f>IF(AND(A216=1,NOT(TRIM(X216)="")),COUNT($D$3:D215)+1,"")</f>
        <v/>
      </c>
      <c r="E216" s="160" t="s">
        <v>529</v>
      </c>
      <c r="F216" s="1026"/>
      <c r="G216" s="950"/>
      <c r="H216" s="951"/>
      <c r="I216" s="951"/>
      <c r="J216" s="951"/>
      <c r="K216" s="935"/>
      <c r="L216" s="941"/>
      <c r="M216" s="941"/>
      <c r="N216" s="936"/>
      <c r="O216" s="935"/>
      <c r="P216" s="941"/>
      <c r="Q216" s="941"/>
      <c r="R216" s="941"/>
      <c r="S216" s="217"/>
      <c r="T216" s="255"/>
      <c r="U216" s="947"/>
      <c r="V216" s="947"/>
      <c r="W216" s="947"/>
      <c r="X216" s="954"/>
      <c r="Y216" s="955"/>
      <c r="Z216" s="947"/>
      <c r="AA216" s="947"/>
      <c r="AB216" s="948"/>
      <c r="AC216" s="948"/>
      <c r="AD216" s="948"/>
      <c r="AE216" s="948"/>
      <c r="AF216" s="948"/>
      <c r="AG216" s="948"/>
      <c r="AH216" s="927"/>
      <c r="AI216" s="928"/>
      <c r="AJ216" s="935"/>
      <c r="AK216" s="941"/>
      <c r="AL216" s="941"/>
      <c r="AM216" s="941"/>
      <c r="AN216" s="949"/>
      <c r="AO216" s="139"/>
      <c r="AP216" s="139"/>
      <c r="AQ216" s="145"/>
      <c r="AR216" s="145"/>
      <c r="AS216" s="145"/>
      <c r="AT216" s="145"/>
      <c r="AU216" s="195"/>
      <c r="AV216" s="195"/>
      <c r="AW216" s="195"/>
      <c r="AX216" s="195"/>
      <c r="AY216" s="145"/>
      <c r="AZ216" s="143">
        <v>5</v>
      </c>
      <c r="BA216" s="143" t="str">
        <f t="shared" si="14"/>
        <v/>
      </c>
      <c r="BB216" s="143" t="str">
        <f t="shared" si="13"/>
        <v/>
      </c>
    </row>
    <row r="217" spans="1:58" ht="18" customHeight="1" x14ac:dyDescent="0.15">
      <c r="A217" s="146">
        <f t="shared" si="12"/>
        <v>0</v>
      </c>
      <c r="B217" s="219" t="str">
        <f>IF(A217=1,COUNT($B$8:B216)+1,"")</f>
        <v/>
      </c>
      <c r="C217" s="213" t="str">
        <f>IF(AND(A217=1,NOT(TRIM(AD217)="")),COUNT($C$3:C216)+1,"")</f>
        <v/>
      </c>
      <c r="D217" s="219" t="str">
        <f>IF(AND(A217=1,NOT(TRIM(X217)="")),COUNT($D$3:D216)+1,"")</f>
        <v/>
      </c>
      <c r="E217" s="160" t="s">
        <v>529</v>
      </c>
      <c r="F217" s="1026"/>
      <c r="G217" s="950"/>
      <c r="H217" s="951"/>
      <c r="I217" s="951"/>
      <c r="J217" s="951"/>
      <c r="K217" s="935"/>
      <c r="L217" s="941"/>
      <c r="M217" s="941"/>
      <c r="N217" s="936"/>
      <c r="O217" s="935"/>
      <c r="P217" s="941"/>
      <c r="Q217" s="941"/>
      <c r="R217" s="941"/>
      <c r="S217" s="217"/>
      <c r="T217" s="255"/>
      <c r="U217" s="947"/>
      <c r="V217" s="947"/>
      <c r="W217" s="947"/>
      <c r="X217" s="954"/>
      <c r="Y217" s="955"/>
      <c r="Z217" s="947"/>
      <c r="AA217" s="947"/>
      <c r="AB217" s="948"/>
      <c r="AC217" s="948"/>
      <c r="AD217" s="948"/>
      <c r="AE217" s="948"/>
      <c r="AF217" s="948"/>
      <c r="AG217" s="948"/>
      <c r="AH217" s="927"/>
      <c r="AI217" s="928"/>
      <c r="AJ217" s="935"/>
      <c r="AK217" s="941"/>
      <c r="AL217" s="941"/>
      <c r="AM217" s="941"/>
      <c r="AN217" s="949"/>
      <c r="AO217" s="139"/>
      <c r="AP217" s="139"/>
      <c r="AQ217" s="145"/>
      <c r="AR217" s="145"/>
      <c r="AS217" s="145"/>
      <c r="AT217" s="145"/>
      <c r="AU217" s="195"/>
      <c r="AV217" s="195"/>
      <c r="AW217" s="195"/>
      <c r="AX217" s="195"/>
      <c r="AY217" s="145"/>
      <c r="AZ217" s="143">
        <v>5</v>
      </c>
      <c r="BA217" s="143" t="str">
        <f t="shared" si="14"/>
        <v/>
      </c>
      <c r="BB217" s="143" t="str">
        <f t="shared" si="13"/>
        <v/>
      </c>
    </row>
    <row r="218" spans="1:58" ht="18" customHeight="1" x14ac:dyDescent="0.15">
      <c r="A218" s="146">
        <f t="shared" si="12"/>
        <v>0</v>
      </c>
      <c r="B218" s="219" t="str">
        <f>IF(A218=1,COUNT($B$8:B217)+1,"")</f>
        <v/>
      </c>
      <c r="C218" s="213" t="str">
        <f>IF(AND(A218=1,NOT(TRIM(AD218)="")),COUNT($C$3:C217)+1,"")</f>
        <v/>
      </c>
      <c r="D218" s="219" t="str">
        <f>IF(AND(A218=1,NOT(TRIM(X218)="")),COUNT($D$3:D217)+1,"")</f>
        <v/>
      </c>
      <c r="E218" s="160" t="s">
        <v>529</v>
      </c>
      <c r="F218" s="1026"/>
      <c r="G218" s="950"/>
      <c r="H218" s="951"/>
      <c r="I218" s="951"/>
      <c r="J218" s="951"/>
      <c r="K218" s="935"/>
      <c r="L218" s="941"/>
      <c r="M218" s="941"/>
      <c r="N218" s="936"/>
      <c r="O218" s="935"/>
      <c r="P218" s="941"/>
      <c r="Q218" s="941"/>
      <c r="R218" s="941"/>
      <c r="S218" s="217"/>
      <c r="T218" s="255"/>
      <c r="U218" s="947"/>
      <c r="V218" s="947"/>
      <c r="W218" s="947"/>
      <c r="X218" s="954"/>
      <c r="Y218" s="955"/>
      <c r="Z218" s="947"/>
      <c r="AA218" s="947"/>
      <c r="AB218" s="948"/>
      <c r="AC218" s="948"/>
      <c r="AD218" s="948"/>
      <c r="AE218" s="948"/>
      <c r="AF218" s="948"/>
      <c r="AG218" s="948"/>
      <c r="AH218" s="927"/>
      <c r="AI218" s="928"/>
      <c r="AJ218" s="935"/>
      <c r="AK218" s="941"/>
      <c r="AL218" s="941"/>
      <c r="AM218" s="941"/>
      <c r="AN218" s="949"/>
      <c r="AO218" s="139"/>
      <c r="AP218" s="139"/>
      <c r="AQ218" s="145"/>
      <c r="AR218" s="145"/>
      <c r="AS218" s="145"/>
      <c r="AT218" s="145"/>
      <c r="AU218" s="195"/>
      <c r="AV218" s="195"/>
      <c r="AW218" s="195"/>
      <c r="AX218" s="195"/>
      <c r="AY218" s="145"/>
      <c r="AZ218" s="143">
        <v>5</v>
      </c>
      <c r="BA218" s="143" t="str">
        <f t="shared" si="14"/>
        <v/>
      </c>
      <c r="BB218" s="143" t="str">
        <f t="shared" si="13"/>
        <v/>
      </c>
    </row>
    <row r="219" spans="1:58" ht="18" customHeight="1" x14ac:dyDescent="0.15">
      <c r="A219" s="146">
        <f t="shared" si="12"/>
        <v>0</v>
      </c>
      <c r="B219" s="219" t="str">
        <f>IF(A219=1,COUNT($B$8:B218)+1,"")</f>
        <v/>
      </c>
      <c r="C219" s="213" t="str">
        <f>IF(AND(A219=1,NOT(TRIM(AD219)="")),COUNT($C$3:C218)+1,"")</f>
        <v/>
      </c>
      <c r="D219" s="219" t="str">
        <f>IF(AND(A219=1,NOT(TRIM(X219)="")),COUNT($D$3:D218)+1,"")</f>
        <v/>
      </c>
      <c r="E219" s="160" t="s">
        <v>529</v>
      </c>
      <c r="F219" s="1026"/>
      <c r="G219" s="950"/>
      <c r="H219" s="951"/>
      <c r="I219" s="951"/>
      <c r="J219" s="951"/>
      <c r="K219" s="935"/>
      <c r="L219" s="941"/>
      <c r="M219" s="941"/>
      <c r="N219" s="936"/>
      <c r="O219" s="935"/>
      <c r="P219" s="941"/>
      <c r="Q219" s="941"/>
      <c r="R219" s="941"/>
      <c r="S219" s="217"/>
      <c r="T219" s="255"/>
      <c r="U219" s="947"/>
      <c r="V219" s="947"/>
      <c r="W219" s="947"/>
      <c r="X219" s="954"/>
      <c r="Y219" s="955"/>
      <c r="Z219" s="947"/>
      <c r="AA219" s="947"/>
      <c r="AB219" s="948"/>
      <c r="AC219" s="948"/>
      <c r="AD219" s="948"/>
      <c r="AE219" s="948"/>
      <c r="AF219" s="948"/>
      <c r="AG219" s="948"/>
      <c r="AH219" s="927"/>
      <c r="AI219" s="928"/>
      <c r="AJ219" s="935"/>
      <c r="AK219" s="941"/>
      <c r="AL219" s="941"/>
      <c r="AM219" s="941"/>
      <c r="AN219" s="949"/>
      <c r="AO219" s="139"/>
      <c r="AP219" s="194"/>
      <c r="AQ219" s="196"/>
      <c r="AR219" s="196"/>
      <c r="AS219" s="196"/>
      <c r="AT219" s="145"/>
      <c r="AU219" s="195"/>
      <c r="AV219" s="195"/>
      <c r="AW219" s="195"/>
      <c r="AX219" s="195"/>
      <c r="AY219" s="145"/>
      <c r="AZ219" s="143">
        <v>5</v>
      </c>
      <c r="BA219" s="143" t="str">
        <f t="shared" si="14"/>
        <v/>
      </c>
      <c r="BB219" s="143" t="str">
        <f t="shared" si="13"/>
        <v/>
      </c>
    </row>
    <row r="220" spans="1:58" ht="18" customHeight="1" x14ac:dyDescent="0.15">
      <c r="A220" s="146">
        <f t="shared" si="12"/>
        <v>0</v>
      </c>
      <c r="B220" s="219" t="str">
        <f>IF(A220=1,COUNT($B$8:B219)+1,"")</f>
        <v/>
      </c>
      <c r="C220" s="213" t="str">
        <f>IF(AND(A220=1,NOT(TRIM(AD220)="")),COUNT($C$3:C219)+1,"")</f>
        <v/>
      </c>
      <c r="D220" s="219" t="str">
        <f>IF(AND(A220=1,NOT(TRIM(X220)="")),COUNT($D$3:D219)+1,"")</f>
        <v/>
      </c>
      <c r="E220" s="160" t="s">
        <v>529</v>
      </c>
      <c r="F220" s="1026"/>
      <c r="G220" s="950"/>
      <c r="H220" s="951"/>
      <c r="I220" s="951"/>
      <c r="J220" s="951"/>
      <c r="K220" s="935"/>
      <c r="L220" s="941"/>
      <c r="M220" s="941"/>
      <c r="N220" s="936"/>
      <c r="O220" s="935"/>
      <c r="P220" s="941"/>
      <c r="Q220" s="941"/>
      <c r="R220" s="941"/>
      <c r="S220" s="217"/>
      <c r="T220" s="255"/>
      <c r="U220" s="947"/>
      <c r="V220" s="947"/>
      <c r="W220" s="947"/>
      <c r="X220" s="954"/>
      <c r="Y220" s="955"/>
      <c r="Z220" s="947"/>
      <c r="AA220" s="947"/>
      <c r="AB220" s="948"/>
      <c r="AC220" s="948"/>
      <c r="AD220" s="948"/>
      <c r="AE220" s="948"/>
      <c r="AF220" s="948"/>
      <c r="AG220" s="948"/>
      <c r="AH220" s="927"/>
      <c r="AI220" s="928"/>
      <c r="AJ220" s="935"/>
      <c r="AK220" s="941"/>
      <c r="AL220" s="941"/>
      <c r="AM220" s="941"/>
      <c r="AN220" s="949"/>
      <c r="AO220" s="139"/>
      <c r="AP220" s="147" t="s">
        <v>610</v>
      </c>
      <c r="AQ220" s="145"/>
      <c r="AR220" s="145"/>
      <c r="AS220" s="145"/>
      <c r="AT220" s="145"/>
      <c r="AU220" s="195"/>
      <c r="AV220" s="195"/>
      <c r="AW220" s="195"/>
      <c r="AX220" s="195"/>
      <c r="AY220" s="145"/>
      <c r="AZ220" s="143">
        <v>5</v>
      </c>
      <c r="BA220" s="143" t="str">
        <f t="shared" si="14"/>
        <v/>
      </c>
      <c r="BB220" s="143" t="str">
        <f t="shared" si="13"/>
        <v/>
      </c>
    </row>
    <row r="221" spans="1:58" ht="18" customHeight="1" x14ac:dyDescent="0.15">
      <c r="A221" s="146">
        <f t="shared" si="12"/>
        <v>0</v>
      </c>
      <c r="B221" s="219" t="str">
        <f>IF(A221=1,COUNT($B$8:B220)+1,"")</f>
        <v/>
      </c>
      <c r="C221" s="213" t="str">
        <f>IF(AND(A221=1,NOT(TRIM(AD221)="")),COUNT($C$3:C220)+1,"")</f>
        <v/>
      </c>
      <c r="D221" s="219" t="str">
        <f>IF(AND(A221=1,NOT(TRIM(X221)="")),COUNT($D$3:D220)+1,"")</f>
        <v/>
      </c>
      <c r="E221" s="160" t="s">
        <v>529</v>
      </c>
      <c r="F221" s="1026"/>
      <c r="G221" s="950"/>
      <c r="H221" s="951"/>
      <c r="I221" s="951"/>
      <c r="J221" s="951"/>
      <c r="K221" s="935"/>
      <c r="L221" s="941"/>
      <c r="M221" s="941"/>
      <c r="N221" s="936"/>
      <c r="O221" s="935"/>
      <c r="P221" s="941"/>
      <c r="Q221" s="941"/>
      <c r="R221" s="941"/>
      <c r="S221" s="217"/>
      <c r="T221" s="255"/>
      <c r="U221" s="947"/>
      <c r="V221" s="947"/>
      <c r="W221" s="947"/>
      <c r="X221" s="954"/>
      <c r="Y221" s="955"/>
      <c r="Z221" s="947"/>
      <c r="AA221" s="947"/>
      <c r="AB221" s="948"/>
      <c r="AC221" s="948"/>
      <c r="AD221" s="948"/>
      <c r="AE221" s="948"/>
      <c r="AF221" s="948"/>
      <c r="AG221" s="948"/>
      <c r="AH221" s="927"/>
      <c r="AI221" s="928"/>
      <c r="AJ221" s="935"/>
      <c r="AK221" s="941"/>
      <c r="AL221" s="941"/>
      <c r="AM221" s="941"/>
      <c r="AN221" s="949"/>
      <c r="AO221" s="139"/>
      <c r="AP221" s="989" t="s">
        <v>381</v>
      </c>
      <c r="AQ221" s="990"/>
      <c r="AR221" s="990"/>
      <c r="AS221" s="991"/>
      <c r="AT221" s="145"/>
      <c r="AU221" s="195"/>
      <c r="AV221" s="195"/>
      <c r="AW221" s="195"/>
      <c r="AX221" s="195"/>
      <c r="AY221" s="145"/>
      <c r="AZ221" s="143">
        <v>5</v>
      </c>
      <c r="BA221" s="143" t="str">
        <f t="shared" si="14"/>
        <v/>
      </c>
      <c r="BB221" s="143" t="str">
        <f t="shared" si="13"/>
        <v/>
      </c>
    </row>
    <row r="222" spans="1:58" ht="18" customHeight="1" x14ac:dyDescent="0.15">
      <c r="A222" s="146">
        <f t="shared" si="12"/>
        <v>0</v>
      </c>
      <c r="B222" s="219" t="str">
        <f>IF(A222=1,COUNT($B$8:B221)+1,"")</f>
        <v/>
      </c>
      <c r="C222" s="213" t="str">
        <f>IF(AND(A222=1,NOT(TRIM(AD222)="")),COUNT($C$3:C221)+1,"")</f>
        <v/>
      </c>
      <c r="D222" s="219" t="str">
        <f>IF(AND(A222=1,NOT(TRIM(X222)="")),COUNT($D$3:D221)+1,"")</f>
        <v/>
      </c>
      <c r="E222" s="160" t="s">
        <v>529</v>
      </c>
      <c r="F222" s="1026"/>
      <c r="G222" s="950"/>
      <c r="H222" s="951"/>
      <c r="I222" s="951"/>
      <c r="J222" s="951"/>
      <c r="K222" s="935"/>
      <c r="L222" s="941"/>
      <c r="M222" s="941"/>
      <c r="N222" s="936"/>
      <c r="O222" s="935"/>
      <c r="P222" s="941"/>
      <c r="Q222" s="941"/>
      <c r="R222" s="941"/>
      <c r="S222" s="217"/>
      <c r="T222" s="255"/>
      <c r="U222" s="947"/>
      <c r="V222" s="947"/>
      <c r="W222" s="947"/>
      <c r="X222" s="954"/>
      <c r="Y222" s="955"/>
      <c r="Z222" s="947"/>
      <c r="AA222" s="947"/>
      <c r="AB222" s="948"/>
      <c r="AC222" s="948"/>
      <c r="AD222" s="948"/>
      <c r="AE222" s="948"/>
      <c r="AF222" s="948"/>
      <c r="AG222" s="948"/>
      <c r="AH222" s="927"/>
      <c r="AI222" s="928"/>
      <c r="AJ222" s="935"/>
      <c r="AK222" s="941"/>
      <c r="AL222" s="941"/>
      <c r="AM222" s="941"/>
      <c r="AN222" s="949"/>
      <c r="AO222" s="139"/>
      <c r="AP222" s="989" t="s">
        <v>478</v>
      </c>
      <c r="AQ222" s="990"/>
      <c r="AR222" s="990"/>
      <c r="AS222" s="991"/>
      <c r="AT222" s="145"/>
      <c r="AU222" s="195"/>
      <c r="AV222" s="195"/>
      <c r="AW222" s="195"/>
      <c r="AX222" s="195"/>
      <c r="AY222" s="145"/>
      <c r="AZ222" s="143">
        <v>5</v>
      </c>
      <c r="BA222" s="143" t="str">
        <f t="shared" si="14"/>
        <v/>
      </c>
      <c r="BB222" s="143" t="str">
        <f t="shared" si="13"/>
        <v/>
      </c>
    </row>
    <row r="223" spans="1:58" ht="18" customHeight="1" x14ac:dyDescent="0.15">
      <c r="A223" s="146">
        <f t="shared" si="12"/>
        <v>0</v>
      </c>
      <c r="B223" s="219" t="str">
        <f>IF(A223=1,COUNT($B$8:B222)+1,"")</f>
        <v/>
      </c>
      <c r="C223" s="213" t="str">
        <f>IF(AND(A223=1,NOT(TRIM(AD223)="")),COUNT($C$3:C222)+1,"")</f>
        <v/>
      </c>
      <c r="D223" s="219" t="str">
        <f>IF(AND(A223=1,NOT(TRIM(X223)="")),COUNT($D$3:D222)+1,"")</f>
        <v/>
      </c>
      <c r="E223" s="160" t="s">
        <v>529</v>
      </c>
      <c r="F223" s="1026" t="s">
        <v>73</v>
      </c>
      <c r="G223" s="950"/>
      <c r="H223" s="951"/>
      <c r="I223" s="951"/>
      <c r="J223" s="951"/>
      <c r="K223" s="935"/>
      <c r="L223" s="941"/>
      <c r="M223" s="941"/>
      <c r="N223" s="936"/>
      <c r="O223" s="935"/>
      <c r="P223" s="941"/>
      <c r="Q223" s="941"/>
      <c r="R223" s="941"/>
      <c r="S223" s="217"/>
      <c r="T223" s="255"/>
      <c r="U223" s="947"/>
      <c r="V223" s="947"/>
      <c r="W223" s="947"/>
      <c r="X223" s="954"/>
      <c r="Y223" s="955"/>
      <c r="Z223" s="947"/>
      <c r="AA223" s="947"/>
      <c r="AB223" s="948"/>
      <c r="AC223" s="948"/>
      <c r="AD223" s="948"/>
      <c r="AE223" s="948"/>
      <c r="AF223" s="948"/>
      <c r="AG223" s="948"/>
      <c r="AH223" s="927"/>
      <c r="AI223" s="928"/>
      <c r="AJ223" s="935"/>
      <c r="AK223" s="941"/>
      <c r="AL223" s="941"/>
      <c r="AM223" s="941"/>
      <c r="AN223" s="949"/>
      <c r="AO223" s="139"/>
      <c r="AP223" s="989" t="s">
        <v>479</v>
      </c>
      <c r="AQ223" s="990"/>
      <c r="AR223" s="990"/>
      <c r="AS223" s="991"/>
      <c r="AT223" s="145"/>
      <c r="AU223" s="195"/>
      <c r="AV223" s="195"/>
      <c r="AW223" s="195"/>
      <c r="AX223" s="195"/>
      <c r="AY223" s="145"/>
      <c r="AZ223" s="143">
        <v>5</v>
      </c>
      <c r="BA223" s="143" t="str">
        <f t="shared" si="14"/>
        <v/>
      </c>
      <c r="BB223" s="143" t="str">
        <f t="shared" si="13"/>
        <v/>
      </c>
    </row>
    <row r="224" spans="1:58" ht="18" customHeight="1" x14ac:dyDescent="0.15">
      <c r="A224" s="146">
        <f t="shared" si="12"/>
        <v>0</v>
      </c>
      <c r="B224" s="219" t="str">
        <f>IF(A224=1,COUNT($B$8:B223)+1,"")</f>
        <v/>
      </c>
      <c r="C224" s="213" t="str">
        <f>IF(AND(A224=1,NOT(TRIM(AD224)="")),COUNT($C$3:C223)+1,"")</f>
        <v/>
      </c>
      <c r="D224" s="219" t="str">
        <f>IF(AND(A224=1,NOT(TRIM(X224)="")),COUNT($D$3:D223)+1,"")</f>
        <v/>
      </c>
      <c r="E224" s="160" t="s">
        <v>529</v>
      </c>
      <c r="F224" s="1026"/>
      <c r="G224" s="950"/>
      <c r="H224" s="951"/>
      <c r="I224" s="951"/>
      <c r="J224" s="951"/>
      <c r="K224" s="935"/>
      <c r="L224" s="941"/>
      <c r="M224" s="941"/>
      <c r="N224" s="936"/>
      <c r="O224" s="935"/>
      <c r="P224" s="941"/>
      <c r="Q224" s="941"/>
      <c r="R224" s="941"/>
      <c r="S224" s="217"/>
      <c r="T224" s="255"/>
      <c r="U224" s="947"/>
      <c r="V224" s="947"/>
      <c r="W224" s="947"/>
      <c r="X224" s="954"/>
      <c r="Y224" s="955"/>
      <c r="Z224" s="947"/>
      <c r="AA224" s="947"/>
      <c r="AB224" s="948"/>
      <c r="AC224" s="948"/>
      <c r="AD224" s="948"/>
      <c r="AE224" s="948"/>
      <c r="AF224" s="948"/>
      <c r="AG224" s="948"/>
      <c r="AH224" s="927"/>
      <c r="AI224" s="928"/>
      <c r="AJ224" s="935"/>
      <c r="AK224" s="941"/>
      <c r="AL224" s="941"/>
      <c r="AM224" s="941"/>
      <c r="AN224" s="949"/>
      <c r="AO224" s="139"/>
      <c r="AP224" s="989" t="s">
        <v>480</v>
      </c>
      <c r="AQ224" s="990"/>
      <c r="AR224" s="990"/>
      <c r="AS224" s="991"/>
      <c r="AT224" s="145"/>
      <c r="AU224" s="195"/>
      <c r="AV224" s="195"/>
      <c r="AW224" s="195"/>
      <c r="AX224" s="195"/>
      <c r="AY224" s="145"/>
      <c r="AZ224" s="143">
        <v>5</v>
      </c>
      <c r="BA224" s="143" t="str">
        <f t="shared" si="14"/>
        <v/>
      </c>
      <c r="BB224" s="143" t="str">
        <f t="shared" si="13"/>
        <v/>
      </c>
    </row>
    <row r="225" spans="1:54" ht="18" customHeight="1" x14ac:dyDescent="0.15">
      <c r="A225" s="146">
        <f t="shared" si="12"/>
        <v>0</v>
      </c>
      <c r="B225" s="219" t="str">
        <f>IF(A225=1,COUNT($B$8:B224)+1,"")</f>
        <v/>
      </c>
      <c r="C225" s="213" t="str">
        <f>IF(AND(A225=1,NOT(TRIM(AD225)="")),COUNT($C$3:C224)+1,"")</f>
        <v/>
      </c>
      <c r="D225" s="219" t="str">
        <f>IF(AND(A225=1,NOT(TRIM(X225)="")),COUNT($D$3:D224)+1,"")</f>
        <v/>
      </c>
      <c r="E225" s="160" t="s">
        <v>529</v>
      </c>
      <c r="F225" s="1026"/>
      <c r="G225" s="950"/>
      <c r="H225" s="951"/>
      <c r="I225" s="951"/>
      <c r="J225" s="951"/>
      <c r="K225" s="935"/>
      <c r="L225" s="941"/>
      <c r="M225" s="941"/>
      <c r="N225" s="936"/>
      <c r="O225" s="935"/>
      <c r="P225" s="941"/>
      <c r="Q225" s="941"/>
      <c r="R225" s="941"/>
      <c r="S225" s="217"/>
      <c r="T225" s="255"/>
      <c r="U225" s="947"/>
      <c r="V225" s="947"/>
      <c r="W225" s="947"/>
      <c r="X225" s="954"/>
      <c r="Y225" s="955"/>
      <c r="Z225" s="947"/>
      <c r="AA225" s="947"/>
      <c r="AB225" s="948"/>
      <c r="AC225" s="948"/>
      <c r="AD225" s="948"/>
      <c r="AE225" s="948"/>
      <c r="AF225" s="948"/>
      <c r="AG225" s="948"/>
      <c r="AH225" s="927"/>
      <c r="AI225" s="928"/>
      <c r="AJ225" s="935"/>
      <c r="AK225" s="941"/>
      <c r="AL225" s="941"/>
      <c r="AM225" s="941"/>
      <c r="AN225" s="949"/>
      <c r="AO225" s="139"/>
      <c r="AP225" s="989" t="s">
        <v>481</v>
      </c>
      <c r="AQ225" s="990"/>
      <c r="AR225" s="990"/>
      <c r="AS225" s="991"/>
      <c r="AT225" s="145"/>
      <c r="AU225" s="195"/>
      <c r="AV225" s="195"/>
      <c r="AW225" s="195"/>
      <c r="AX225" s="195"/>
      <c r="AY225" s="145"/>
      <c r="AZ225" s="143">
        <v>5</v>
      </c>
      <c r="BA225" s="143" t="str">
        <f t="shared" si="14"/>
        <v/>
      </c>
      <c r="BB225" s="143" t="str">
        <f t="shared" si="13"/>
        <v/>
      </c>
    </row>
    <row r="226" spans="1:54" ht="18" customHeight="1" x14ac:dyDescent="0.15">
      <c r="A226" s="146">
        <f t="shared" si="12"/>
        <v>0</v>
      </c>
      <c r="B226" s="219" t="str">
        <f>IF(A226=1,COUNT($B$8:B225)+1,"")</f>
        <v/>
      </c>
      <c r="C226" s="213" t="str">
        <f>IF(AND(A226=1,NOT(TRIM(AD226)="")),COUNT($C$3:C225)+1,"")</f>
        <v/>
      </c>
      <c r="D226" s="219" t="str">
        <f>IF(AND(A226=1,NOT(TRIM(X226)="")),COUNT($D$3:D225)+1,"")</f>
        <v/>
      </c>
      <c r="E226" s="160" t="s">
        <v>529</v>
      </c>
      <c r="F226" s="1026"/>
      <c r="G226" s="950"/>
      <c r="H226" s="951"/>
      <c r="I226" s="951"/>
      <c r="J226" s="951"/>
      <c r="K226" s="935"/>
      <c r="L226" s="941"/>
      <c r="M226" s="941"/>
      <c r="N226" s="936"/>
      <c r="O226" s="935"/>
      <c r="P226" s="941"/>
      <c r="Q226" s="941"/>
      <c r="R226" s="941"/>
      <c r="S226" s="217"/>
      <c r="T226" s="255"/>
      <c r="U226" s="947"/>
      <c r="V226" s="947"/>
      <c r="W226" s="947"/>
      <c r="X226" s="954"/>
      <c r="Y226" s="955"/>
      <c r="Z226" s="947"/>
      <c r="AA226" s="947"/>
      <c r="AB226" s="948"/>
      <c r="AC226" s="948"/>
      <c r="AD226" s="948"/>
      <c r="AE226" s="948"/>
      <c r="AF226" s="948"/>
      <c r="AG226" s="948"/>
      <c r="AH226" s="927"/>
      <c r="AI226" s="928"/>
      <c r="AJ226" s="935"/>
      <c r="AK226" s="941"/>
      <c r="AL226" s="941"/>
      <c r="AM226" s="941"/>
      <c r="AN226" s="949"/>
      <c r="AO226" s="139"/>
      <c r="AP226" s="989" t="s">
        <v>482</v>
      </c>
      <c r="AQ226" s="990"/>
      <c r="AR226" s="990"/>
      <c r="AS226" s="991"/>
      <c r="AT226" s="145"/>
      <c r="AU226" s="195"/>
      <c r="AV226" s="195"/>
      <c r="AW226" s="195"/>
      <c r="AX226" s="195"/>
      <c r="AY226" s="145"/>
      <c r="AZ226" s="143">
        <v>5</v>
      </c>
      <c r="BA226" s="143" t="str">
        <f t="shared" si="14"/>
        <v/>
      </c>
      <c r="BB226" s="143" t="str">
        <f t="shared" si="13"/>
        <v/>
      </c>
    </row>
    <row r="227" spans="1:54" ht="18" customHeight="1" x14ac:dyDescent="0.15">
      <c r="A227" s="146">
        <f t="shared" si="12"/>
        <v>0</v>
      </c>
      <c r="B227" s="219" t="str">
        <f>IF(A227=1,COUNT($B$8:B226)+1,"")</f>
        <v/>
      </c>
      <c r="C227" s="213" t="str">
        <f>IF(AND(A227=1,NOT(TRIM(AD227)="")),COUNT($C$3:C226)+1,"")</f>
        <v/>
      </c>
      <c r="D227" s="219" t="str">
        <f>IF(AND(A227=1,NOT(TRIM(X227)="")),COUNT($D$3:D226)+1,"")</f>
        <v/>
      </c>
      <c r="E227" s="160" t="s">
        <v>529</v>
      </c>
      <c r="F227" s="1026"/>
      <c r="G227" s="950"/>
      <c r="H227" s="951"/>
      <c r="I227" s="951"/>
      <c r="J227" s="951"/>
      <c r="K227" s="935"/>
      <c r="L227" s="941"/>
      <c r="M227" s="941"/>
      <c r="N227" s="936"/>
      <c r="O227" s="935"/>
      <c r="P227" s="941"/>
      <c r="Q227" s="941"/>
      <c r="R227" s="941"/>
      <c r="S227" s="217"/>
      <c r="T227" s="255"/>
      <c r="U227" s="947"/>
      <c r="V227" s="947"/>
      <c r="W227" s="947"/>
      <c r="X227" s="954"/>
      <c r="Y227" s="955"/>
      <c r="Z227" s="947"/>
      <c r="AA227" s="947"/>
      <c r="AB227" s="948"/>
      <c r="AC227" s="948"/>
      <c r="AD227" s="948"/>
      <c r="AE227" s="948"/>
      <c r="AF227" s="948"/>
      <c r="AG227" s="948"/>
      <c r="AH227" s="927"/>
      <c r="AI227" s="928"/>
      <c r="AJ227" s="935"/>
      <c r="AK227" s="941"/>
      <c r="AL227" s="941"/>
      <c r="AM227" s="941"/>
      <c r="AN227" s="949"/>
      <c r="AO227" s="139"/>
      <c r="AP227" s="989" t="s">
        <v>483</v>
      </c>
      <c r="AQ227" s="990"/>
      <c r="AR227" s="990"/>
      <c r="AS227" s="991"/>
      <c r="AT227" s="145"/>
      <c r="AU227" s="195"/>
      <c r="AV227" s="195"/>
      <c r="AW227" s="195"/>
      <c r="AX227" s="195"/>
      <c r="AY227" s="145"/>
      <c r="AZ227" s="143">
        <v>5</v>
      </c>
      <c r="BA227" s="143" t="str">
        <f t="shared" si="14"/>
        <v/>
      </c>
      <c r="BB227" s="143" t="str">
        <f t="shared" si="13"/>
        <v/>
      </c>
    </row>
    <row r="228" spans="1:54" ht="18" customHeight="1" x14ac:dyDescent="0.15">
      <c r="A228" s="146">
        <f t="shared" si="12"/>
        <v>0</v>
      </c>
      <c r="B228" s="219" t="str">
        <f>IF(A228=1,COUNT($B$8:B227)+1,"")</f>
        <v/>
      </c>
      <c r="C228" s="213" t="str">
        <f>IF(AND(A228=1,NOT(TRIM(AD228)="")),COUNT($C$3:C227)+1,"")</f>
        <v/>
      </c>
      <c r="D228" s="219" t="str">
        <f>IF(AND(A228=1,NOT(TRIM(X228)="")),COUNT($D$3:D227)+1,"")</f>
        <v/>
      </c>
      <c r="E228" s="160" t="s">
        <v>529</v>
      </c>
      <c r="F228" s="1026"/>
      <c r="G228" s="950"/>
      <c r="H228" s="951"/>
      <c r="I228" s="951"/>
      <c r="J228" s="951"/>
      <c r="K228" s="935"/>
      <c r="L228" s="941"/>
      <c r="M228" s="941"/>
      <c r="N228" s="936"/>
      <c r="O228" s="935"/>
      <c r="P228" s="941"/>
      <c r="Q228" s="941"/>
      <c r="R228" s="941"/>
      <c r="S228" s="217"/>
      <c r="T228" s="255"/>
      <c r="U228" s="947"/>
      <c r="V228" s="947"/>
      <c r="W228" s="947"/>
      <c r="X228" s="954"/>
      <c r="Y228" s="955"/>
      <c r="Z228" s="947"/>
      <c r="AA228" s="947"/>
      <c r="AB228" s="948"/>
      <c r="AC228" s="948"/>
      <c r="AD228" s="948"/>
      <c r="AE228" s="948"/>
      <c r="AF228" s="948"/>
      <c r="AG228" s="948"/>
      <c r="AH228" s="927"/>
      <c r="AI228" s="928"/>
      <c r="AJ228" s="935"/>
      <c r="AK228" s="941"/>
      <c r="AL228" s="941"/>
      <c r="AM228" s="941"/>
      <c r="AN228" s="949"/>
      <c r="AO228" s="139"/>
      <c r="AP228" s="989" t="s">
        <v>484</v>
      </c>
      <c r="AQ228" s="990"/>
      <c r="AR228" s="990"/>
      <c r="AS228" s="991"/>
      <c r="AT228" s="139"/>
      <c r="AU228" s="195"/>
      <c r="AV228" s="195"/>
      <c r="AW228" s="195"/>
      <c r="AX228" s="195"/>
      <c r="AY228" s="139"/>
      <c r="AZ228" s="143">
        <v>5</v>
      </c>
      <c r="BA228" s="143" t="str">
        <f t="shared" si="14"/>
        <v/>
      </c>
      <c r="BB228" s="143" t="str">
        <f t="shared" si="13"/>
        <v/>
      </c>
    </row>
    <row r="229" spans="1:54" ht="18" customHeight="1" x14ac:dyDescent="0.15">
      <c r="A229" s="146">
        <f t="shared" si="12"/>
        <v>0</v>
      </c>
      <c r="B229" s="219" t="str">
        <f>IF(A229=1,COUNT($B$8:B228)+1,"")</f>
        <v/>
      </c>
      <c r="C229" s="213" t="str">
        <f>IF(AND(A229=1,NOT(TRIM(AD229)="")),COUNT($C$3:C228)+1,"")</f>
        <v/>
      </c>
      <c r="D229" s="219" t="str">
        <f>IF(AND(A229=1,NOT(TRIM(X229)="")),COUNT($D$3:D228)+1,"")</f>
        <v/>
      </c>
      <c r="E229" s="160" t="s">
        <v>529</v>
      </c>
      <c r="F229" s="1026"/>
      <c r="G229" s="950"/>
      <c r="H229" s="951"/>
      <c r="I229" s="951"/>
      <c r="J229" s="951"/>
      <c r="K229" s="935"/>
      <c r="L229" s="941"/>
      <c r="M229" s="941"/>
      <c r="N229" s="936"/>
      <c r="O229" s="935"/>
      <c r="P229" s="941"/>
      <c r="Q229" s="941"/>
      <c r="R229" s="941"/>
      <c r="S229" s="217"/>
      <c r="T229" s="255"/>
      <c r="U229" s="947"/>
      <c r="V229" s="947"/>
      <c r="W229" s="947"/>
      <c r="X229" s="954"/>
      <c r="Y229" s="955"/>
      <c r="Z229" s="947"/>
      <c r="AA229" s="947"/>
      <c r="AB229" s="948"/>
      <c r="AC229" s="948"/>
      <c r="AD229" s="948"/>
      <c r="AE229" s="948"/>
      <c r="AF229" s="948"/>
      <c r="AG229" s="948"/>
      <c r="AH229" s="927"/>
      <c r="AI229" s="928"/>
      <c r="AJ229" s="935"/>
      <c r="AK229" s="941"/>
      <c r="AL229" s="941"/>
      <c r="AM229" s="941"/>
      <c r="AN229" s="949"/>
      <c r="AO229" s="139"/>
      <c r="AP229" s="989" t="s">
        <v>391</v>
      </c>
      <c r="AQ229" s="990"/>
      <c r="AR229" s="990"/>
      <c r="AS229" s="991"/>
      <c r="AT229" s="139"/>
      <c r="AU229" s="195"/>
      <c r="AV229" s="195"/>
      <c r="AW229" s="195"/>
      <c r="AX229" s="195"/>
      <c r="AY229" s="139"/>
      <c r="AZ229" s="143">
        <v>5</v>
      </c>
      <c r="BA229" s="143" t="str">
        <f t="shared" si="14"/>
        <v/>
      </c>
      <c r="BB229" s="143" t="str">
        <f t="shared" si="13"/>
        <v/>
      </c>
    </row>
    <row r="230" spans="1:54" ht="18" customHeight="1" x14ac:dyDescent="0.15">
      <c r="A230" s="146">
        <f t="shared" si="12"/>
        <v>0</v>
      </c>
      <c r="B230" s="219" t="str">
        <f>IF(A230=1,COUNT($B$8:B229)+1,"")</f>
        <v/>
      </c>
      <c r="C230" s="213" t="str">
        <f>IF(AND(A230=1,NOT(TRIM(AD230)="")),COUNT($C$3:C229)+1,"")</f>
        <v/>
      </c>
      <c r="D230" s="219" t="str">
        <f>IF(AND(A230=1,NOT(TRIM(X230)="")),COUNT($D$3:D229)+1,"")</f>
        <v/>
      </c>
      <c r="E230" s="160" t="s">
        <v>529</v>
      </c>
      <c r="F230" s="1026"/>
      <c r="G230" s="950"/>
      <c r="H230" s="951"/>
      <c r="I230" s="951"/>
      <c r="J230" s="951"/>
      <c r="K230" s="935"/>
      <c r="L230" s="941"/>
      <c r="M230" s="941"/>
      <c r="N230" s="936"/>
      <c r="O230" s="935"/>
      <c r="P230" s="941"/>
      <c r="Q230" s="941"/>
      <c r="R230" s="941"/>
      <c r="S230" s="217"/>
      <c r="T230" s="255"/>
      <c r="U230" s="947"/>
      <c r="V230" s="947"/>
      <c r="W230" s="947"/>
      <c r="X230" s="954"/>
      <c r="Y230" s="955"/>
      <c r="Z230" s="947"/>
      <c r="AA230" s="947"/>
      <c r="AB230" s="948"/>
      <c r="AC230" s="948"/>
      <c r="AD230" s="948"/>
      <c r="AE230" s="948"/>
      <c r="AF230" s="948"/>
      <c r="AG230" s="948"/>
      <c r="AH230" s="927"/>
      <c r="AI230" s="928"/>
      <c r="AJ230" s="935"/>
      <c r="AK230" s="941"/>
      <c r="AL230" s="941"/>
      <c r="AM230" s="941"/>
      <c r="AN230" s="949"/>
      <c r="AO230" s="139"/>
      <c r="AP230" s="139"/>
      <c r="AQ230" s="145"/>
      <c r="AR230" s="145"/>
      <c r="AS230" s="145"/>
      <c r="AT230" s="148"/>
      <c r="AU230" s="195"/>
      <c r="AV230" s="195"/>
      <c r="AW230" s="195"/>
      <c r="AX230" s="195"/>
      <c r="AY230" s="148"/>
      <c r="AZ230" s="143">
        <v>5</v>
      </c>
      <c r="BA230" s="143" t="str">
        <f t="shared" si="14"/>
        <v/>
      </c>
      <c r="BB230" s="143" t="str">
        <f t="shared" si="13"/>
        <v/>
      </c>
    </row>
    <row r="231" spans="1:54" ht="18" customHeight="1" x14ac:dyDescent="0.15">
      <c r="A231" s="146">
        <f t="shared" si="12"/>
        <v>0</v>
      </c>
      <c r="B231" s="219" t="str">
        <f>IF(A231=1,COUNT($B$8:B230)+1,"")</f>
        <v/>
      </c>
      <c r="C231" s="213" t="str">
        <f>IF(AND(A231=1,NOT(TRIM(AD231)="")),COUNT($C$3:C230)+1,"")</f>
        <v/>
      </c>
      <c r="D231" s="219" t="str">
        <f>IF(AND(A231=1,NOT(TRIM(X231)="")),COUNT($D$3:D230)+1,"")</f>
        <v/>
      </c>
      <c r="E231" s="160" t="s">
        <v>529</v>
      </c>
      <c r="F231" s="1026"/>
      <c r="G231" s="950"/>
      <c r="H231" s="951"/>
      <c r="I231" s="951"/>
      <c r="J231" s="951"/>
      <c r="K231" s="935"/>
      <c r="L231" s="941"/>
      <c r="M231" s="941"/>
      <c r="N231" s="936"/>
      <c r="O231" s="935"/>
      <c r="P231" s="941"/>
      <c r="Q231" s="941"/>
      <c r="R231" s="941"/>
      <c r="S231" s="217"/>
      <c r="T231" s="255"/>
      <c r="U231" s="947"/>
      <c r="V231" s="947"/>
      <c r="W231" s="947"/>
      <c r="X231" s="954"/>
      <c r="Y231" s="955"/>
      <c r="Z231" s="947"/>
      <c r="AA231" s="947"/>
      <c r="AB231" s="948"/>
      <c r="AC231" s="948"/>
      <c r="AD231" s="948"/>
      <c r="AE231" s="948"/>
      <c r="AF231" s="948"/>
      <c r="AG231" s="948"/>
      <c r="AH231" s="927"/>
      <c r="AI231" s="928"/>
      <c r="AJ231" s="935"/>
      <c r="AK231" s="941"/>
      <c r="AL231" s="941"/>
      <c r="AM231" s="941"/>
      <c r="AN231" s="949"/>
      <c r="AO231" s="139"/>
      <c r="AP231" s="139"/>
      <c r="AQ231" s="145"/>
      <c r="AR231" s="145"/>
      <c r="AS231" s="145"/>
      <c r="AT231" s="148"/>
      <c r="AU231" s="195"/>
      <c r="AV231" s="195"/>
      <c r="AW231" s="195"/>
      <c r="AX231" s="195"/>
      <c r="AY231" s="148"/>
      <c r="AZ231" s="143">
        <v>5</v>
      </c>
      <c r="BA231" s="143" t="str">
        <f t="shared" si="14"/>
        <v/>
      </c>
      <c r="BB231" s="143" t="str">
        <f t="shared" si="13"/>
        <v/>
      </c>
    </row>
    <row r="232" spans="1:54" ht="18" customHeight="1" x14ac:dyDescent="0.15">
      <c r="A232" s="146">
        <f t="shared" si="12"/>
        <v>0</v>
      </c>
      <c r="B232" s="219" t="str">
        <f>IF(A232=1,COUNT($B$8:B231)+1,"")</f>
        <v/>
      </c>
      <c r="C232" s="213" t="str">
        <f>IF(AND(A232=1,NOT(TRIM(AD232)="")),COUNT($C$3:C231)+1,"")</f>
        <v/>
      </c>
      <c r="D232" s="219" t="str">
        <f>IF(AND(A232=1,NOT(TRIM(X232)="")),COUNT($D$3:D231)+1,"")</f>
        <v/>
      </c>
      <c r="E232" s="160" t="s">
        <v>529</v>
      </c>
      <c r="F232" s="1026"/>
      <c r="G232" s="950"/>
      <c r="H232" s="951"/>
      <c r="I232" s="951"/>
      <c r="J232" s="951"/>
      <c r="K232" s="935"/>
      <c r="L232" s="941"/>
      <c r="M232" s="941"/>
      <c r="N232" s="936"/>
      <c r="O232" s="935"/>
      <c r="P232" s="941"/>
      <c r="Q232" s="941"/>
      <c r="R232" s="941"/>
      <c r="S232" s="217"/>
      <c r="T232" s="255"/>
      <c r="U232" s="947"/>
      <c r="V232" s="947"/>
      <c r="W232" s="947"/>
      <c r="X232" s="954"/>
      <c r="Y232" s="955"/>
      <c r="Z232" s="947"/>
      <c r="AA232" s="947"/>
      <c r="AB232" s="948"/>
      <c r="AC232" s="948"/>
      <c r="AD232" s="948"/>
      <c r="AE232" s="948"/>
      <c r="AF232" s="948"/>
      <c r="AG232" s="948"/>
      <c r="AH232" s="927"/>
      <c r="AI232" s="928"/>
      <c r="AJ232" s="935"/>
      <c r="AK232" s="941"/>
      <c r="AL232" s="941"/>
      <c r="AM232" s="941"/>
      <c r="AN232" s="949"/>
      <c r="AO232" s="139"/>
      <c r="AP232" s="139"/>
      <c r="AQ232" s="145"/>
      <c r="AR232" s="145"/>
      <c r="AS232" s="145"/>
      <c r="AT232" s="145"/>
      <c r="AU232" s="145"/>
      <c r="AV232" s="145"/>
      <c r="AW232" s="145"/>
      <c r="AX232" s="145"/>
      <c r="AY232" s="145"/>
      <c r="AZ232" s="143">
        <v>5</v>
      </c>
      <c r="BA232" s="143" t="str">
        <f t="shared" si="14"/>
        <v/>
      </c>
      <c r="BB232" s="143" t="str">
        <f t="shared" si="13"/>
        <v/>
      </c>
    </row>
    <row r="233" spans="1:54" ht="18" customHeight="1" x14ac:dyDescent="0.15">
      <c r="A233" s="146">
        <f t="shared" si="12"/>
        <v>0</v>
      </c>
      <c r="B233" s="219" t="str">
        <f>IF(A233=1,COUNT($B$8:B232)+1,"")</f>
        <v/>
      </c>
      <c r="C233" s="213" t="str">
        <f>IF(AND(A233=1,NOT(TRIM(AD233)="")),COUNT($C$3:C232)+1,"")</f>
        <v/>
      </c>
      <c r="D233" s="219" t="str">
        <f>IF(AND(A233=1,NOT(TRIM(X233)="")),COUNT($D$3:D232)+1,"")</f>
        <v/>
      </c>
      <c r="E233" s="160" t="s">
        <v>529</v>
      </c>
      <c r="F233" s="1026" t="s">
        <v>73</v>
      </c>
      <c r="G233" s="950"/>
      <c r="H233" s="951"/>
      <c r="I233" s="951"/>
      <c r="J233" s="951"/>
      <c r="K233" s="935"/>
      <c r="L233" s="941"/>
      <c r="M233" s="941"/>
      <c r="N233" s="936"/>
      <c r="O233" s="935"/>
      <c r="P233" s="941"/>
      <c r="Q233" s="941"/>
      <c r="R233" s="941"/>
      <c r="S233" s="217"/>
      <c r="T233" s="255"/>
      <c r="U233" s="947"/>
      <c r="V233" s="947"/>
      <c r="W233" s="947"/>
      <c r="X233" s="954"/>
      <c r="Y233" s="955"/>
      <c r="Z233" s="947"/>
      <c r="AA233" s="947"/>
      <c r="AB233" s="948"/>
      <c r="AC233" s="948"/>
      <c r="AD233" s="948"/>
      <c r="AE233" s="948"/>
      <c r="AF233" s="948"/>
      <c r="AG233" s="948"/>
      <c r="AH233" s="927"/>
      <c r="AI233" s="928"/>
      <c r="AJ233" s="935"/>
      <c r="AK233" s="941"/>
      <c r="AL233" s="941"/>
      <c r="AM233" s="941"/>
      <c r="AN233" s="949"/>
      <c r="AO233" s="139"/>
      <c r="AP233" s="139"/>
      <c r="AQ233" s="149"/>
      <c r="AR233" s="148"/>
      <c r="AS233" s="148"/>
      <c r="AT233" s="148"/>
      <c r="AU233" s="148"/>
      <c r="AV233" s="148"/>
      <c r="AW233" s="148"/>
      <c r="AX233" s="148"/>
      <c r="AY233" s="148"/>
      <c r="AZ233" s="143">
        <v>5</v>
      </c>
      <c r="BA233" s="143" t="str">
        <f t="shared" si="14"/>
        <v/>
      </c>
      <c r="BB233" s="143" t="str">
        <f t="shared" si="13"/>
        <v/>
      </c>
    </row>
    <row r="234" spans="1:54" ht="18" customHeight="1" x14ac:dyDescent="0.15">
      <c r="A234" s="146">
        <f t="shared" si="12"/>
        <v>0</v>
      </c>
      <c r="B234" s="219" t="str">
        <f>IF(A234=1,COUNT($B$8:B233)+1,"")</f>
        <v/>
      </c>
      <c r="C234" s="213" t="str">
        <f>IF(AND(A234=1,NOT(TRIM(AD234)="")),COUNT($C$3:C233)+1,"")</f>
        <v/>
      </c>
      <c r="D234" s="219" t="str">
        <f>IF(AND(A234=1,NOT(TRIM(X234)="")),COUNT($D$3:D233)+1,"")</f>
        <v/>
      </c>
      <c r="E234" s="160" t="s">
        <v>529</v>
      </c>
      <c r="F234" s="1026"/>
      <c r="G234" s="950"/>
      <c r="H234" s="951"/>
      <c r="I234" s="951"/>
      <c r="J234" s="951"/>
      <c r="K234" s="935"/>
      <c r="L234" s="941"/>
      <c r="M234" s="941"/>
      <c r="N234" s="936"/>
      <c r="O234" s="935"/>
      <c r="P234" s="941"/>
      <c r="Q234" s="941"/>
      <c r="R234" s="941"/>
      <c r="S234" s="217"/>
      <c r="T234" s="255"/>
      <c r="U234" s="947"/>
      <c r="V234" s="947"/>
      <c r="W234" s="947"/>
      <c r="X234" s="954"/>
      <c r="Y234" s="955"/>
      <c r="Z234" s="947"/>
      <c r="AA234" s="947"/>
      <c r="AB234" s="948"/>
      <c r="AC234" s="948"/>
      <c r="AD234" s="948"/>
      <c r="AE234" s="948"/>
      <c r="AF234" s="948"/>
      <c r="AG234" s="948"/>
      <c r="AH234" s="927"/>
      <c r="AI234" s="928"/>
      <c r="AJ234" s="935"/>
      <c r="AK234" s="941"/>
      <c r="AL234" s="941"/>
      <c r="AM234" s="941"/>
      <c r="AN234" s="949"/>
      <c r="AO234" s="139"/>
      <c r="AP234" s="139"/>
      <c r="AQ234" s="148"/>
      <c r="AR234" s="148"/>
      <c r="AS234" s="148"/>
      <c r="AT234" s="148"/>
      <c r="AU234" s="148"/>
      <c r="AV234" s="148"/>
      <c r="AW234" s="148"/>
      <c r="AX234" s="148"/>
      <c r="AY234" s="148"/>
      <c r="AZ234" s="143">
        <v>5</v>
      </c>
      <c r="BA234" s="143" t="str">
        <f t="shared" si="14"/>
        <v/>
      </c>
      <c r="BB234" s="143" t="str">
        <f t="shared" si="13"/>
        <v/>
      </c>
    </row>
    <row r="235" spans="1:54" ht="18" customHeight="1" x14ac:dyDescent="0.15">
      <c r="A235" s="146">
        <f t="shared" si="12"/>
        <v>0</v>
      </c>
      <c r="B235" s="219" t="str">
        <f>IF(A235=1,COUNT($B$8:B234)+1,"")</f>
        <v/>
      </c>
      <c r="C235" s="213" t="str">
        <f>IF(AND(A235=1,NOT(TRIM(AD235)="")),COUNT($C$3:C234)+1,"")</f>
        <v/>
      </c>
      <c r="D235" s="219" t="str">
        <f>IF(AND(A235=1,NOT(TRIM(X235)="")),COUNT($D$3:D234)+1,"")</f>
        <v/>
      </c>
      <c r="E235" s="160" t="s">
        <v>529</v>
      </c>
      <c r="F235" s="1026"/>
      <c r="G235" s="950"/>
      <c r="H235" s="951"/>
      <c r="I235" s="951"/>
      <c r="J235" s="951"/>
      <c r="K235" s="935"/>
      <c r="L235" s="941"/>
      <c r="M235" s="941"/>
      <c r="N235" s="936"/>
      <c r="O235" s="935"/>
      <c r="P235" s="941"/>
      <c r="Q235" s="941"/>
      <c r="R235" s="941"/>
      <c r="S235" s="217"/>
      <c r="T235" s="255"/>
      <c r="U235" s="947"/>
      <c r="V235" s="947"/>
      <c r="W235" s="947"/>
      <c r="X235" s="954"/>
      <c r="Y235" s="955"/>
      <c r="Z235" s="947"/>
      <c r="AA235" s="947"/>
      <c r="AB235" s="948"/>
      <c r="AC235" s="948"/>
      <c r="AD235" s="948"/>
      <c r="AE235" s="948"/>
      <c r="AF235" s="948"/>
      <c r="AG235" s="948"/>
      <c r="AH235" s="927"/>
      <c r="AI235" s="928"/>
      <c r="AJ235" s="935"/>
      <c r="AK235" s="941"/>
      <c r="AL235" s="941"/>
      <c r="AM235" s="941"/>
      <c r="AN235" s="949"/>
      <c r="AO235" s="139"/>
      <c r="AP235" s="139"/>
      <c r="AQ235" s="139"/>
      <c r="AR235" s="139"/>
      <c r="AS235" s="139"/>
      <c r="AT235" s="139"/>
      <c r="AU235" s="139"/>
      <c r="AV235" s="139"/>
      <c r="AW235" s="139"/>
      <c r="AX235" s="139"/>
      <c r="AY235" s="139"/>
      <c r="AZ235" s="143">
        <v>5</v>
      </c>
      <c r="BA235" s="143" t="str">
        <f>IF(ISBLANK(G235),"",VLOOKUP(G235,$BD$203:$BF$211,2))</f>
        <v/>
      </c>
      <c r="BB235" s="143" t="str">
        <f t="shared" si="13"/>
        <v/>
      </c>
    </row>
    <row r="236" spans="1:54" ht="18" customHeight="1" x14ac:dyDescent="0.15">
      <c r="A236" s="146">
        <f t="shared" si="12"/>
        <v>0</v>
      </c>
      <c r="B236" s="219" t="str">
        <f>IF(A236=1,COUNT($B$8:B235)+1,"")</f>
        <v/>
      </c>
      <c r="C236" s="213" t="str">
        <f>IF(AND(A236=1,NOT(TRIM(AD236)="")),COUNT($C$3:C235)+1,"")</f>
        <v/>
      </c>
      <c r="D236" s="219" t="str">
        <f>IF(AND(A236=1,NOT(TRIM(X236)="")),COUNT($D$3:D235)+1,"")</f>
        <v/>
      </c>
      <c r="E236" s="160" t="s">
        <v>529</v>
      </c>
      <c r="F236" s="1026"/>
      <c r="G236" s="950"/>
      <c r="H236" s="951"/>
      <c r="I236" s="951"/>
      <c r="J236" s="951"/>
      <c r="K236" s="935"/>
      <c r="L236" s="941"/>
      <c r="M236" s="941"/>
      <c r="N236" s="936"/>
      <c r="O236" s="935"/>
      <c r="P236" s="941"/>
      <c r="Q236" s="941"/>
      <c r="R236" s="941"/>
      <c r="S236" s="217"/>
      <c r="T236" s="255"/>
      <c r="U236" s="947"/>
      <c r="V236" s="947"/>
      <c r="W236" s="947"/>
      <c r="X236" s="954"/>
      <c r="Y236" s="955"/>
      <c r="Z236" s="947"/>
      <c r="AA236" s="947"/>
      <c r="AB236" s="948"/>
      <c r="AC236" s="948"/>
      <c r="AD236" s="948"/>
      <c r="AE236" s="948"/>
      <c r="AF236" s="948"/>
      <c r="AG236" s="948"/>
      <c r="AH236" s="927"/>
      <c r="AI236" s="928"/>
      <c r="AJ236" s="935"/>
      <c r="AK236" s="941"/>
      <c r="AL236" s="941"/>
      <c r="AM236" s="941"/>
      <c r="AN236" s="949"/>
      <c r="AO236" s="139"/>
      <c r="AP236" s="139"/>
      <c r="AQ236" s="149"/>
      <c r="AR236" s="148"/>
      <c r="AS236" s="148"/>
      <c r="AT236" s="148"/>
      <c r="AU236" s="148"/>
      <c r="AV236" s="148"/>
      <c r="AW236" s="148"/>
      <c r="AX236" s="148"/>
      <c r="AY236" s="148"/>
      <c r="AZ236" s="143">
        <v>5</v>
      </c>
      <c r="BA236" s="143" t="str">
        <f t="shared" si="14"/>
        <v/>
      </c>
      <c r="BB236" s="143" t="str">
        <f t="shared" si="13"/>
        <v/>
      </c>
    </row>
    <row r="237" spans="1:54" ht="18" customHeight="1" x14ac:dyDescent="0.15">
      <c r="A237" s="146">
        <f t="shared" si="12"/>
        <v>0</v>
      </c>
      <c r="B237" s="219" t="str">
        <f>IF(A237=1,COUNT($B$8:B236)+1,"")</f>
        <v/>
      </c>
      <c r="C237" s="213" t="str">
        <f>IF(AND(A237=1,NOT(TRIM(AD237)="")),COUNT($C$3:C236)+1,"")</f>
        <v/>
      </c>
      <c r="D237" s="219" t="str">
        <f>IF(AND(A237=1,NOT(TRIM(X237)="")),COUNT($D$3:D236)+1,"")</f>
        <v/>
      </c>
      <c r="E237" s="160" t="s">
        <v>529</v>
      </c>
      <c r="F237" s="1026"/>
      <c r="G237" s="950"/>
      <c r="H237" s="951"/>
      <c r="I237" s="951"/>
      <c r="J237" s="951"/>
      <c r="K237" s="935"/>
      <c r="L237" s="941"/>
      <c r="M237" s="941"/>
      <c r="N237" s="936"/>
      <c r="O237" s="935"/>
      <c r="P237" s="941"/>
      <c r="Q237" s="941"/>
      <c r="R237" s="941"/>
      <c r="S237" s="217"/>
      <c r="T237" s="255"/>
      <c r="U237" s="947"/>
      <c r="V237" s="947"/>
      <c r="W237" s="947"/>
      <c r="X237" s="954"/>
      <c r="Y237" s="955"/>
      <c r="Z237" s="947"/>
      <c r="AA237" s="947"/>
      <c r="AB237" s="948"/>
      <c r="AC237" s="948"/>
      <c r="AD237" s="948"/>
      <c r="AE237" s="948"/>
      <c r="AF237" s="948"/>
      <c r="AG237" s="948"/>
      <c r="AH237" s="927"/>
      <c r="AI237" s="928"/>
      <c r="AJ237" s="935"/>
      <c r="AK237" s="941"/>
      <c r="AL237" s="941"/>
      <c r="AM237" s="941"/>
      <c r="AN237" s="949"/>
      <c r="AO237" s="139"/>
      <c r="AP237" s="139"/>
      <c r="AQ237" s="148"/>
      <c r="AR237" s="148"/>
      <c r="AS237" s="148"/>
      <c r="AT237" s="148"/>
      <c r="AU237" s="148"/>
      <c r="AV237" s="148"/>
      <c r="AW237" s="148"/>
      <c r="AX237" s="148"/>
      <c r="AY237" s="148"/>
      <c r="AZ237" s="143">
        <v>5</v>
      </c>
      <c r="BA237" s="143" t="str">
        <f t="shared" si="14"/>
        <v/>
      </c>
      <c r="BB237" s="143" t="str">
        <f t="shared" si="13"/>
        <v/>
      </c>
    </row>
    <row r="238" spans="1:54" ht="18" customHeight="1" x14ac:dyDescent="0.15">
      <c r="A238" s="146">
        <f t="shared" si="12"/>
        <v>0</v>
      </c>
      <c r="B238" s="219" t="str">
        <f>IF(A238=1,COUNT($B$8:B237)+1,"")</f>
        <v/>
      </c>
      <c r="C238" s="213" t="str">
        <f>IF(AND(A238=1,NOT(TRIM(AD238)="")),COUNT($C$3:C237)+1,"")</f>
        <v/>
      </c>
      <c r="D238" s="219" t="str">
        <f>IF(AND(A238=1,NOT(TRIM(X238)="")),COUNT($D$3:D237)+1,"")</f>
        <v/>
      </c>
      <c r="E238" s="160" t="s">
        <v>529</v>
      </c>
      <c r="F238" s="1026"/>
      <c r="G238" s="950"/>
      <c r="H238" s="951"/>
      <c r="I238" s="951"/>
      <c r="J238" s="951"/>
      <c r="K238" s="935"/>
      <c r="L238" s="941"/>
      <c r="M238" s="941"/>
      <c r="N238" s="936"/>
      <c r="O238" s="935"/>
      <c r="P238" s="941"/>
      <c r="Q238" s="941"/>
      <c r="R238" s="941"/>
      <c r="S238" s="217"/>
      <c r="T238" s="255"/>
      <c r="U238" s="947"/>
      <c r="V238" s="947"/>
      <c r="W238" s="947"/>
      <c r="X238" s="954"/>
      <c r="Y238" s="955"/>
      <c r="Z238" s="947"/>
      <c r="AA238" s="947"/>
      <c r="AB238" s="948"/>
      <c r="AC238" s="948"/>
      <c r="AD238" s="948"/>
      <c r="AE238" s="948"/>
      <c r="AF238" s="948"/>
      <c r="AG238" s="948"/>
      <c r="AH238" s="927"/>
      <c r="AI238" s="928"/>
      <c r="AJ238" s="935"/>
      <c r="AK238" s="941"/>
      <c r="AL238" s="941"/>
      <c r="AM238" s="941"/>
      <c r="AN238" s="949"/>
      <c r="AO238" s="139"/>
      <c r="AP238" s="139"/>
      <c r="AQ238" s="145"/>
      <c r="AR238" s="145"/>
      <c r="AS238" s="145"/>
      <c r="AT238" s="145"/>
      <c r="AU238" s="145"/>
      <c r="AV238" s="145"/>
      <c r="AW238" s="145"/>
      <c r="AX238" s="145"/>
      <c r="AY238" s="145"/>
      <c r="AZ238" s="143">
        <v>5</v>
      </c>
      <c r="BA238" s="143" t="str">
        <f t="shared" si="14"/>
        <v/>
      </c>
      <c r="BB238" s="143" t="str">
        <f t="shared" si="13"/>
        <v/>
      </c>
    </row>
    <row r="239" spans="1:54" ht="18" customHeight="1" x14ac:dyDescent="0.15">
      <c r="A239" s="146">
        <f t="shared" si="12"/>
        <v>0</v>
      </c>
      <c r="B239" s="219" t="str">
        <f>IF(A239=1,COUNT($B$8:B238)+1,"")</f>
        <v/>
      </c>
      <c r="C239" s="213" t="str">
        <f>IF(AND(A239=1,NOT(TRIM(AD239)="")),COUNT($C$3:C238)+1,"")</f>
        <v/>
      </c>
      <c r="D239" s="219" t="str">
        <f>IF(AND(A239=1,NOT(TRIM(X239)="")),COUNT($D$3:D238)+1,"")</f>
        <v/>
      </c>
      <c r="E239" s="160" t="s">
        <v>529</v>
      </c>
      <c r="F239" s="1026"/>
      <c r="G239" s="950"/>
      <c r="H239" s="951"/>
      <c r="I239" s="951"/>
      <c r="J239" s="951"/>
      <c r="K239" s="935"/>
      <c r="L239" s="941"/>
      <c r="M239" s="941"/>
      <c r="N239" s="936"/>
      <c r="O239" s="935"/>
      <c r="P239" s="941"/>
      <c r="Q239" s="941"/>
      <c r="R239" s="941"/>
      <c r="S239" s="217"/>
      <c r="T239" s="255"/>
      <c r="U239" s="947"/>
      <c r="V239" s="947"/>
      <c r="W239" s="947"/>
      <c r="X239" s="954"/>
      <c r="Y239" s="955"/>
      <c r="Z239" s="947"/>
      <c r="AA239" s="947"/>
      <c r="AB239" s="948"/>
      <c r="AC239" s="948"/>
      <c r="AD239" s="948"/>
      <c r="AE239" s="948"/>
      <c r="AF239" s="948"/>
      <c r="AG239" s="948"/>
      <c r="AH239" s="927"/>
      <c r="AI239" s="928"/>
      <c r="AJ239" s="935"/>
      <c r="AK239" s="941"/>
      <c r="AL239" s="941"/>
      <c r="AM239" s="941"/>
      <c r="AN239" s="949"/>
      <c r="AO239" s="139"/>
      <c r="AP239" s="139"/>
      <c r="AQ239" s="149"/>
      <c r="AR239" s="148"/>
      <c r="AS239" s="148"/>
      <c r="AT239" s="148"/>
      <c r="AU239" s="148"/>
      <c r="AV239" s="148"/>
      <c r="AW239" s="148"/>
      <c r="AX239" s="148"/>
      <c r="AY239" s="148"/>
      <c r="AZ239" s="143">
        <v>5</v>
      </c>
      <c r="BA239" s="143" t="str">
        <f t="shared" si="14"/>
        <v/>
      </c>
      <c r="BB239" s="143" t="str">
        <f t="shared" si="13"/>
        <v/>
      </c>
    </row>
    <row r="240" spans="1:54" ht="18" customHeight="1" x14ac:dyDescent="0.15">
      <c r="A240" s="146">
        <f t="shared" si="12"/>
        <v>0</v>
      </c>
      <c r="B240" s="219" t="str">
        <f>IF(A240=1,COUNT($B$8:B239)+1,"")</f>
        <v/>
      </c>
      <c r="C240" s="213" t="str">
        <f>IF(AND(A240=1,NOT(TRIM(AD240)="")),COUNT($C$3:C239)+1,"")</f>
        <v/>
      </c>
      <c r="D240" s="219" t="str">
        <f>IF(AND(A240=1,NOT(TRIM(X240)="")),COUNT($D$3:D239)+1,"")</f>
        <v/>
      </c>
      <c r="E240" s="160" t="s">
        <v>529</v>
      </c>
      <c r="F240" s="1026"/>
      <c r="G240" s="950"/>
      <c r="H240" s="951"/>
      <c r="I240" s="951"/>
      <c r="J240" s="951"/>
      <c r="K240" s="935"/>
      <c r="L240" s="941"/>
      <c r="M240" s="941"/>
      <c r="N240" s="936"/>
      <c r="O240" s="935"/>
      <c r="P240" s="941"/>
      <c r="Q240" s="941"/>
      <c r="R240" s="941"/>
      <c r="S240" s="217"/>
      <c r="T240" s="255"/>
      <c r="U240" s="947"/>
      <c r="V240" s="947"/>
      <c r="W240" s="947"/>
      <c r="X240" s="954"/>
      <c r="Y240" s="955"/>
      <c r="Z240" s="947"/>
      <c r="AA240" s="947"/>
      <c r="AB240" s="948"/>
      <c r="AC240" s="948"/>
      <c r="AD240" s="948"/>
      <c r="AE240" s="948"/>
      <c r="AF240" s="948"/>
      <c r="AG240" s="948"/>
      <c r="AH240" s="927"/>
      <c r="AI240" s="928"/>
      <c r="AJ240" s="935"/>
      <c r="AK240" s="941"/>
      <c r="AL240" s="941"/>
      <c r="AM240" s="941"/>
      <c r="AN240" s="949"/>
      <c r="AO240" s="139"/>
      <c r="AP240" s="139"/>
      <c r="AQ240" s="148"/>
      <c r="AR240" s="148"/>
      <c r="AS240" s="148"/>
      <c r="AT240" s="148"/>
      <c r="AU240" s="148"/>
      <c r="AV240" s="148"/>
      <c r="AW240" s="148"/>
      <c r="AX240" s="148"/>
      <c r="AY240" s="148"/>
      <c r="AZ240" s="143">
        <v>5</v>
      </c>
      <c r="BA240" s="143" t="str">
        <f t="shared" si="14"/>
        <v/>
      </c>
      <c r="BB240" s="143" t="str">
        <f t="shared" si="13"/>
        <v/>
      </c>
    </row>
    <row r="241" spans="1:58" ht="18" customHeight="1" x14ac:dyDescent="0.15">
      <c r="A241" s="146">
        <f t="shared" si="12"/>
        <v>0</v>
      </c>
      <c r="B241" s="219" t="str">
        <f>IF(A241=1,COUNT($B$8:B240)+1,"")</f>
        <v/>
      </c>
      <c r="C241" s="213" t="str">
        <f>IF(AND(A241=1,NOT(TRIM(AD241)="")),COUNT($C$3:C240)+1,"")</f>
        <v/>
      </c>
      <c r="D241" s="219" t="str">
        <f>IF(AND(A241=1,NOT(TRIM(X241)="")),COUNT($D$3:D240)+1,"")</f>
        <v/>
      </c>
      <c r="E241" s="160" t="s">
        <v>529</v>
      </c>
      <c r="F241" s="1026"/>
      <c r="G241" s="950"/>
      <c r="H241" s="951"/>
      <c r="I241" s="951"/>
      <c r="J241" s="951"/>
      <c r="K241" s="935"/>
      <c r="L241" s="941"/>
      <c r="M241" s="941"/>
      <c r="N241" s="936"/>
      <c r="O241" s="935"/>
      <c r="P241" s="941"/>
      <c r="Q241" s="941"/>
      <c r="R241" s="941"/>
      <c r="S241" s="217"/>
      <c r="T241" s="255"/>
      <c r="U241" s="947"/>
      <c r="V241" s="947"/>
      <c r="W241" s="947"/>
      <c r="X241" s="954"/>
      <c r="Y241" s="955"/>
      <c r="Z241" s="947"/>
      <c r="AA241" s="947"/>
      <c r="AB241" s="948"/>
      <c r="AC241" s="948"/>
      <c r="AD241" s="948"/>
      <c r="AE241" s="948"/>
      <c r="AF241" s="948"/>
      <c r="AG241" s="948"/>
      <c r="AH241" s="927"/>
      <c r="AI241" s="928"/>
      <c r="AJ241" s="935"/>
      <c r="AK241" s="941"/>
      <c r="AL241" s="941"/>
      <c r="AM241" s="941"/>
      <c r="AN241" s="949"/>
      <c r="AO241" s="139"/>
      <c r="AP241" s="139"/>
      <c r="AQ241" s="145"/>
      <c r="AR241" s="145"/>
      <c r="AS241" s="150"/>
      <c r="AT241" s="145"/>
      <c r="AU241" s="145"/>
      <c r="AV241" s="145"/>
      <c r="AW241" s="145"/>
      <c r="AX241" s="145"/>
      <c r="AY241" s="145"/>
      <c r="AZ241" s="143">
        <v>5</v>
      </c>
      <c r="BA241" s="143" t="str">
        <f t="shared" si="14"/>
        <v/>
      </c>
      <c r="BB241" s="143" t="str">
        <f t="shared" si="13"/>
        <v/>
      </c>
    </row>
    <row r="242" spans="1:58" ht="18" customHeight="1" x14ac:dyDescent="0.15">
      <c r="A242" s="146">
        <f t="shared" si="12"/>
        <v>0</v>
      </c>
      <c r="B242" s="219" t="str">
        <f>IF(A242=1,COUNT($B$8:B241)+1,"")</f>
        <v/>
      </c>
      <c r="C242" s="213" t="str">
        <f>IF(AND(A242=1,NOT(TRIM(AD242)="")),COUNT($C$3:C241)+1,"")</f>
        <v/>
      </c>
      <c r="D242" s="219" t="str">
        <f>IF(AND(A242=1,NOT(TRIM(X242)="")),COUNT($D$3:D241)+1,"")</f>
        <v/>
      </c>
      <c r="E242" s="160" t="s">
        <v>529</v>
      </c>
      <c r="F242" s="1026"/>
      <c r="G242" s="950"/>
      <c r="H242" s="951"/>
      <c r="I242" s="951"/>
      <c r="J242" s="951"/>
      <c r="K242" s="935"/>
      <c r="L242" s="941"/>
      <c r="M242" s="941"/>
      <c r="N242" s="936"/>
      <c r="O242" s="935"/>
      <c r="P242" s="941"/>
      <c r="Q242" s="941"/>
      <c r="R242" s="941"/>
      <c r="S242" s="217"/>
      <c r="T242" s="255"/>
      <c r="U242" s="947"/>
      <c r="V242" s="947"/>
      <c r="W242" s="947"/>
      <c r="X242" s="954"/>
      <c r="Y242" s="955"/>
      <c r="Z242" s="947"/>
      <c r="AA242" s="947"/>
      <c r="AB242" s="948"/>
      <c r="AC242" s="948"/>
      <c r="AD242" s="948"/>
      <c r="AE242" s="948"/>
      <c r="AF242" s="948"/>
      <c r="AG242" s="948"/>
      <c r="AH242" s="927"/>
      <c r="AI242" s="928"/>
      <c r="AJ242" s="935"/>
      <c r="AK242" s="941"/>
      <c r="AL242" s="941"/>
      <c r="AM242" s="941"/>
      <c r="AN242" s="949"/>
      <c r="AO242" s="139"/>
      <c r="AP242" s="139"/>
      <c r="AQ242" s="149"/>
      <c r="AR242" s="148"/>
      <c r="AS242" s="148"/>
      <c r="AT242" s="148"/>
      <c r="AU242" s="148"/>
      <c r="AV242" s="148"/>
      <c r="AW242" s="148"/>
      <c r="AX242" s="148"/>
      <c r="AY242" s="148"/>
      <c r="AZ242" s="143">
        <v>5</v>
      </c>
      <c r="BA242" s="143" t="str">
        <f t="shared" si="14"/>
        <v/>
      </c>
      <c r="BB242" s="143" t="str">
        <f t="shared" si="13"/>
        <v/>
      </c>
    </row>
    <row r="243" spans="1:58" ht="18" customHeight="1" x14ac:dyDescent="0.15">
      <c r="A243" s="146">
        <f t="shared" si="12"/>
        <v>0</v>
      </c>
      <c r="B243" s="219" t="str">
        <f>IF(A243=1,COUNT($B$8:B242)+1,"")</f>
        <v/>
      </c>
      <c r="C243" s="213" t="str">
        <f>IF(AND(A243=1,NOT(TRIM(AD243)="")),COUNT($C$3:C242)+1,"")</f>
        <v/>
      </c>
      <c r="D243" s="219" t="str">
        <f>IF(AND(A243=1,NOT(TRIM(X243)="")),COUNT($D$3:D242)+1,"")</f>
        <v/>
      </c>
      <c r="E243" s="160" t="s">
        <v>529</v>
      </c>
      <c r="F243" s="1026" t="s">
        <v>73</v>
      </c>
      <c r="G243" s="950"/>
      <c r="H243" s="951"/>
      <c r="I243" s="951"/>
      <c r="J243" s="951"/>
      <c r="K243" s="935"/>
      <c r="L243" s="941"/>
      <c r="M243" s="941"/>
      <c r="N243" s="936"/>
      <c r="O243" s="935"/>
      <c r="P243" s="941"/>
      <c r="Q243" s="941"/>
      <c r="R243" s="941"/>
      <c r="S243" s="217"/>
      <c r="T243" s="255"/>
      <c r="U243" s="947"/>
      <c r="V243" s="947"/>
      <c r="W243" s="947"/>
      <c r="X243" s="954"/>
      <c r="Y243" s="955"/>
      <c r="Z243" s="947"/>
      <c r="AA243" s="947"/>
      <c r="AB243" s="948"/>
      <c r="AC243" s="948"/>
      <c r="AD243" s="948"/>
      <c r="AE243" s="948"/>
      <c r="AF243" s="948"/>
      <c r="AG243" s="948"/>
      <c r="AH243" s="927"/>
      <c r="AI243" s="928"/>
      <c r="AJ243" s="935"/>
      <c r="AK243" s="941"/>
      <c r="AL243" s="941"/>
      <c r="AM243" s="941"/>
      <c r="AN243" s="949"/>
      <c r="AO243" s="139"/>
      <c r="AP243" s="139"/>
      <c r="AQ243" s="148"/>
      <c r="AR243" s="148"/>
      <c r="AS243" s="148"/>
      <c r="AT243" s="148"/>
      <c r="AU243" s="148"/>
      <c r="AV243" s="148"/>
      <c r="AW243" s="148"/>
      <c r="AX243" s="148"/>
      <c r="AY243" s="148"/>
      <c r="AZ243" s="143">
        <v>5</v>
      </c>
      <c r="BA243" s="143" t="str">
        <f t="shared" si="14"/>
        <v/>
      </c>
      <c r="BB243" s="143" t="str">
        <f t="shared" si="13"/>
        <v/>
      </c>
    </row>
    <row r="244" spans="1:58" ht="18" customHeight="1" x14ac:dyDescent="0.15">
      <c r="A244" s="146">
        <f t="shared" si="12"/>
        <v>0</v>
      </c>
      <c r="B244" s="219" t="str">
        <f>IF(A244=1,COUNT($B$8:B243)+1,"")</f>
        <v/>
      </c>
      <c r="C244" s="213" t="str">
        <f>IF(AND(A244=1,NOT(TRIM(AD244)="")),COUNT($C$3:C243)+1,"")</f>
        <v/>
      </c>
      <c r="D244" s="219" t="str">
        <f>IF(AND(A244=1,NOT(TRIM(X244)="")),COUNT($D$3:D243)+1,"")</f>
        <v/>
      </c>
      <c r="E244" s="160" t="s">
        <v>529</v>
      </c>
      <c r="F244" s="1026"/>
      <c r="G244" s="950"/>
      <c r="H244" s="951"/>
      <c r="I244" s="951"/>
      <c r="J244" s="951"/>
      <c r="K244" s="935"/>
      <c r="L244" s="941"/>
      <c r="M244" s="941"/>
      <c r="N244" s="936"/>
      <c r="O244" s="935"/>
      <c r="P244" s="941"/>
      <c r="Q244" s="941"/>
      <c r="R244" s="941"/>
      <c r="S244" s="217"/>
      <c r="T244" s="255"/>
      <c r="U244" s="947"/>
      <c r="V244" s="947"/>
      <c r="W244" s="947"/>
      <c r="X244" s="954"/>
      <c r="Y244" s="955"/>
      <c r="Z244" s="947"/>
      <c r="AA244" s="947"/>
      <c r="AB244" s="948"/>
      <c r="AC244" s="948"/>
      <c r="AD244" s="948"/>
      <c r="AE244" s="948"/>
      <c r="AF244" s="948"/>
      <c r="AG244" s="948"/>
      <c r="AH244" s="927"/>
      <c r="AI244" s="928"/>
      <c r="AJ244" s="935"/>
      <c r="AK244" s="941"/>
      <c r="AL244" s="941"/>
      <c r="AM244" s="941"/>
      <c r="AN244" s="949"/>
      <c r="AO244" s="139"/>
      <c r="AP244" s="139"/>
      <c r="AQ244" s="145"/>
      <c r="AR244" s="145"/>
      <c r="AS244" s="145"/>
      <c r="AT244" s="145"/>
      <c r="AU244" s="145"/>
      <c r="AV244" s="145"/>
      <c r="AW244" s="145"/>
      <c r="AX244" s="145"/>
      <c r="AY244" s="145"/>
      <c r="AZ244" s="143">
        <v>5</v>
      </c>
      <c r="BA244" s="143" t="str">
        <f t="shared" si="14"/>
        <v/>
      </c>
      <c r="BB244" s="143" t="str">
        <f t="shared" si="13"/>
        <v/>
      </c>
    </row>
    <row r="245" spans="1:58" ht="18" customHeight="1" x14ac:dyDescent="0.15">
      <c r="A245" s="146">
        <f t="shared" ref="A245:A308" si="15">IF(TRIM(G245)="",0,1)</f>
        <v>0</v>
      </c>
      <c r="B245" s="219" t="str">
        <f>IF(A245=1,COUNT($B$8:B244)+1,"")</f>
        <v/>
      </c>
      <c r="C245" s="213" t="str">
        <f>IF(AND(A245=1,NOT(TRIM(AD245)="")),COUNT($C$3:C244)+1,"")</f>
        <v/>
      </c>
      <c r="D245" s="219" t="str">
        <f>IF(AND(A245=1,NOT(TRIM(X245)="")),COUNT($D$3:D244)+1,"")</f>
        <v/>
      </c>
      <c r="E245" s="160" t="s">
        <v>529</v>
      </c>
      <c r="F245" s="1026"/>
      <c r="G245" s="950"/>
      <c r="H245" s="951"/>
      <c r="I245" s="951"/>
      <c r="J245" s="951"/>
      <c r="K245" s="935"/>
      <c r="L245" s="941"/>
      <c r="M245" s="941"/>
      <c r="N245" s="936"/>
      <c r="O245" s="935"/>
      <c r="P245" s="941"/>
      <c r="Q245" s="941"/>
      <c r="R245" s="941"/>
      <c r="S245" s="217"/>
      <c r="T245" s="255"/>
      <c r="U245" s="947"/>
      <c r="V245" s="947"/>
      <c r="W245" s="947"/>
      <c r="X245" s="954"/>
      <c r="Y245" s="955"/>
      <c r="Z245" s="947"/>
      <c r="AA245" s="947"/>
      <c r="AB245" s="948"/>
      <c r="AC245" s="948"/>
      <c r="AD245" s="948"/>
      <c r="AE245" s="948"/>
      <c r="AF245" s="948"/>
      <c r="AG245" s="948"/>
      <c r="AH245" s="927"/>
      <c r="AI245" s="928"/>
      <c r="AJ245" s="935"/>
      <c r="AK245" s="941"/>
      <c r="AL245" s="941"/>
      <c r="AM245" s="941"/>
      <c r="AN245" s="949"/>
      <c r="AO245" s="139"/>
      <c r="AP245" s="139"/>
      <c r="AQ245" s="149"/>
      <c r="AR245" s="148"/>
      <c r="AS245" s="148"/>
      <c r="AT245" s="148"/>
      <c r="AU245" s="148"/>
      <c r="AV245" s="148"/>
      <c r="AW245" s="148"/>
      <c r="AX245" s="148"/>
      <c r="AY245" s="148"/>
      <c r="AZ245" s="143">
        <v>5</v>
      </c>
      <c r="BA245" s="143" t="str">
        <f t="shared" si="14"/>
        <v/>
      </c>
      <c r="BB245" s="143" t="str">
        <f t="shared" si="13"/>
        <v/>
      </c>
    </row>
    <row r="246" spans="1:58" ht="18" customHeight="1" x14ac:dyDescent="0.15">
      <c r="A246" s="146">
        <f t="shared" si="15"/>
        <v>0</v>
      </c>
      <c r="B246" s="219" t="str">
        <f>IF(A246=1,COUNT($B$8:B245)+1,"")</f>
        <v/>
      </c>
      <c r="C246" s="213" t="str">
        <f>IF(AND(A246=1,NOT(TRIM(AD246)="")),COUNT($C$3:C245)+1,"")</f>
        <v/>
      </c>
      <c r="D246" s="219" t="str">
        <f>IF(AND(A246=1,NOT(TRIM(X246)="")),COUNT($D$3:D245)+1,"")</f>
        <v/>
      </c>
      <c r="E246" s="160" t="s">
        <v>529</v>
      </c>
      <c r="F246" s="1026"/>
      <c r="G246" s="950"/>
      <c r="H246" s="951"/>
      <c r="I246" s="951"/>
      <c r="J246" s="951"/>
      <c r="K246" s="935"/>
      <c r="L246" s="941"/>
      <c r="M246" s="941"/>
      <c r="N246" s="936"/>
      <c r="O246" s="935"/>
      <c r="P246" s="941"/>
      <c r="Q246" s="941"/>
      <c r="R246" s="941"/>
      <c r="S246" s="217"/>
      <c r="T246" s="255"/>
      <c r="U246" s="947"/>
      <c r="V246" s="947"/>
      <c r="W246" s="947"/>
      <c r="X246" s="954"/>
      <c r="Y246" s="955"/>
      <c r="Z246" s="947"/>
      <c r="AA246" s="947"/>
      <c r="AB246" s="948"/>
      <c r="AC246" s="948"/>
      <c r="AD246" s="948"/>
      <c r="AE246" s="948"/>
      <c r="AF246" s="948"/>
      <c r="AG246" s="948"/>
      <c r="AH246" s="927"/>
      <c r="AI246" s="928"/>
      <c r="AJ246" s="935"/>
      <c r="AK246" s="941"/>
      <c r="AL246" s="941"/>
      <c r="AM246" s="941"/>
      <c r="AN246" s="949"/>
      <c r="AO246" s="139"/>
      <c r="AP246" s="139"/>
      <c r="AQ246" s="148"/>
      <c r="AR246" s="148"/>
      <c r="AS246" s="148"/>
      <c r="AT246" s="148"/>
      <c r="AU246" s="148"/>
      <c r="AV246" s="148"/>
      <c r="AW246" s="148"/>
      <c r="AX246" s="148"/>
      <c r="AY246" s="148"/>
      <c r="AZ246" s="143">
        <v>5</v>
      </c>
      <c r="BA246" s="143" t="str">
        <f t="shared" si="14"/>
        <v/>
      </c>
      <c r="BB246" s="143" t="str">
        <f t="shared" si="13"/>
        <v/>
      </c>
    </row>
    <row r="247" spans="1:58" ht="18" customHeight="1" x14ac:dyDescent="0.15">
      <c r="A247" s="146">
        <f t="shared" si="15"/>
        <v>0</v>
      </c>
      <c r="B247" s="219" t="str">
        <f>IF(A247=1,COUNT($B$8:B246)+1,"")</f>
        <v/>
      </c>
      <c r="C247" s="213" t="str">
        <f>IF(AND(A247=1,NOT(TRIM(AD247)="")),COUNT($C$3:C246)+1,"")</f>
        <v/>
      </c>
      <c r="D247" s="219" t="str">
        <f>IF(AND(A247=1,NOT(TRIM(X247)="")),COUNT($D$3:D246)+1,"")</f>
        <v/>
      </c>
      <c r="E247" s="160" t="s">
        <v>529</v>
      </c>
      <c r="F247" s="1026"/>
      <c r="G247" s="950"/>
      <c r="H247" s="951"/>
      <c r="I247" s="951"/>
      <c r="J247" s="951"/>
      <c r="K247" s="935"/>
      <c r="L247" s="941"/>
      <c r="M247" s="941"/>
      <c r="N247" s="936"/>
      <c r="O247" s="935"/>
      <c r="P247" s="941"/>
      <c r="Q247" s="941"/>
      <c r="R247" s="941"/>
      <c r="S247" s="217"/>
      <c r="T247" s="255"/>
      <c r="U247" s="947"/>
      <c r="V247" s="947"/>
      <c r="W247" s="947"/>
      <c r="X247" s="954"/>
      <c r="Y247" s="955"/>
      <c r="Z247" s="947"/>
      <c r="AA247" s="947"/>
      <c r="AB247" s="948"/>
      <c r="AC247" s="948"/>
      <c r="AD247" s="948"/>
      <c r="AE247" s="948"/>
      <c r="AF247" s="948"/>
      <c r="AG247" s="948"/>
      <c r="AH247" s="927"/>
      <c r="AI247" s="928"/>
      <c r="AJ247" s="935"/>
      <c r="AK247" s="941"/>
      <c r="AL247" s="941"/>
      <c r="AM247" s="941"/>
      <c r="AN247" s="949"/>
      <c r="AO247" s="139"/>
      <c r="AP247" s="139"/>
      <c r="AQ247" s="145"/>
      <c r="AR247" s="145"/>
      <c r="AS247" s="145"/>
      <c r="AT247" s="145"/>
      <c r="AU247" s="145"/>
      <c r="AV247" s="145"/>
      <c r="AW247" s="145"/>
      <c r="AX247" s="145"/>
      <c r="AY247" s="145"/>
      <c r="AZ247" s="143">
        <v>5</v>
      </c>
      <c r="BA247" s="143" t="str">
        <f t="shared" si="14"/>
        <v/>
      </c>
      <c r="BB247" s="143" t="str">
        <f t="shared" si="13"/>
        <v/>
      </c>
    </row>
    <row r="248" spans="1:58" ht="18" customHeight="1" x14ac:dyDescent="0.15">
      <c r="A248" s="146">
        <f t="shared" si="15"/>
        <v>0</v>
      </c>
      <c r="B248" s="219" t="str">
        <f>IF(A248=1,COUNT($B$8:B247)+1,"")</f>
        <v/>
      </c>
      <c r="C248" s="213" t="str">
        <f>IF(AND(A248=1,NOT(TRIM(AD248)="")),COUNT($C$3:C247)+1,"")</f>
        <v/>
      </c>
      <c r="D248" s="219" t="str">
        <f>IF(AND(A248=1,NOT(TRIM(X248)="")),COUNT($D$3:D247)+1,"")</f>
        <v/>
      </c>
      <c r="E248" s="160" t="s">
        <v>529</v>
      </c>
      <c r="F248" s="1026"/>
      <c r="G248" s="950"/>
      <c r="H248" s="951"/>
      <c r="I248" s="951"/>
      <c r="J248" s="951"/>
      <c r="K248" s="935"/>
      <c r="L248" s="941"/>
      <c r="M248" s="941"/>
      <c r="N248" s="936"/>
      <c r="O248" s="935"/>
      <c r="P248" s="941"/>
      <c r="Q248" s="941"/>
      <c r="R248" s="941"/>
      <c r="S248" s="217"/>
      <c r="T248" s="255"/>
      <c r="U248" s="947"/>
      <c r="V248" s="947"/>
      <c r="W248" s="947"/>
      <c r="X248" s="954"/>
      <c r="Y248" s="955"/>
      <c r="Z248" s="947"/>
      <c r="AA248" s="947"/>
      <c r="AB248" s="948"/>
      <c r="AC248" s="948"/>
      <c r="AD248" s="948"/>
      <c r="AE248" s="948"/>
      <c r="AF248" s="948"/>
      <c r="AG248" s="948"/>
      <c r="AH248" s="927"/>
      <c r="AI248" s="928"/>
      <c r="AJ248" s="935"/>
      <c r="AK248" s="941"/>
      <c r="AL248" s="941"/>
      <c r="AM248" s="941"/>
      <c r="AN248" s="949"/>
      <c r="AO248" s="139"/>
      <c r="AP248" s="139"/>
      <c r="AQ248" s="149"/>
      <c r="AR248" s="148"/>
      <c r="AS248" s="148"/>
      <c r="AT248" s="148"/>
      <c r="AU248" s="148"/>
      <c r="AV248" s="148"/>
      <c r="AW248" s="148"/>
      <c r="AX248" s="148"/>
      <c r="AY248" s="148"/>
      <c r="AZ248" s="143">
        <v>5</v>
      </c>
      <c r="BA248" s="143" t="str">
        <f t="shared" si="14"/>
        <v/>
      </c>
      <c r="BB248" s="143" t="str">
        <f t="shared" si="13"/>
        <v/>
      </c>
    </row>
    <row r="249" spans="1:58" ht="18" customHeight="1" x14ac:dyDescent="0.15">
      <c r="A249" s="146">
        <f t="shared" si="15"/>
        <v>0</v>
      </c>
      <c r="B249" s="219" t="str">
        <f>IF(A249=1,COUNT($B$8:B248)+1,"")</f>
        <v/>
      </c>
      <c r="C249" s="213" t="str">
        <f>IF(AND(A249=1,NOT(TRIM(AD249)="")),COUNT($C$3:C248)+1,"")</f>
        <v/>
      </c>
      <c r="D249" s="219" t="str">
        <f>IF(AND(A249=1,NOT(TRIM(X249)="")),COUNT($D$3:D248)+1,"")</f>
        <v/>
      </c>
      <c r="E249" s="160" t="s">
        <v>529</v>
      </c>
      <c r="F249" s="1026"/>
      <c r="G249" s="950"/>
      <c r="H249" s="951"/>
      <c r="I249" s="951"/>
      <c r="J249" s="951"/>
      <c r="K249" s="935"/>
      <c r="L249" s="941"/>
      <c r="M249" s="941"/>
      <c r="N249" s="936"/>
      <c r="O249" s="935"/>
      <c r="P249" s="941"/>
      <c r="Q249" s="941"/>
      <c r="R249" s="941"/>
      <c r="S249" s="217"/>
      <c r="T249" s="255"/>
      <c r="U249" s="947"/>
      <c r="V249" s="947"/>
      <c r="W249" s="947"/>
      <c r="X249" s="954"/>
      <c r="Y249" s="955"/>
      <c r="Z249" s="947"/>
      <c r="AA249" s="947"/>
      <c r="AB249" s="948"/>
      <c r="AC249" s="948"/>
      <c r="AD249" s="948"/>
      <c r="AE249" s="948"/>
      <c r="AF249" s="948"/>
      <c r="AG249" s="948"/>
      <c r="AH249" s="927"/>
      <c r="AI249" s="928"/>
      <c r="AJ249" s="935"/>
      <c r="AK249" s="941"/>
      <c r="AL249" s="941"/>
      <c r="AM249" s="941"/>
      <c r="AN249" s="949"/>
      <c r="AO249" s="139"/>
      <c r="AP249" s="139"/>
      <c r="AQ249" s="148"/>
      <c r="AR249" s="148"/>
      <c r="AS249" s="148"/>
      <c r="AT249" s="148"/>
      <c r="AU249" s="148"/>
      <c r="AV249" s="148"/>
      <c r="AW249" s="148"/>
      <c r="AX249" s="148"/>
      <c r="AY249" s="148"/>
      <c r="AZ249" s="143">
        <v>5</v>
      </c>
      <c r="BA249" s="143" t="str">
        <f t="shared" si="14"/>
        <v/>
      </c>
      <c r="BB249" s="143" t="str">
        <f t="shared" si="13"/>
        <v/>
      </c>
    </row>
    <row r="250" spans="1:58" ht="18" customHeight="1" x14ac:dyDescent="0.15">
      <c r="A250" s="146">
        <f t="shared" si="15"/>
        <v>0</v>
      </c>
      <c r="B250" s="219" t="str">
        <f>IF(A250=1,COUNT($B$8:B249)+1,"")</f>
        <v/>
      </c>
      <c r="C250" s="213" t="str">
        <f>IF(AND(A250=1,NOT(TRIM(AD250)="")),COUNT($C$3:C249)+1,"")</f>
        <v/>
      </c>
      <c r="D250" s="219" t="str">
        <f>IF(AND(A250=1,NOT(TRIM(X250)="")),COUNT($D$3:D249)+1,"")</f>
        <v/>
      </c>
      <c r="E250" s="160" t="s">
        <v>529</v>
      </c>
      <c r="F250" s="1026"/>
      <c r="G250" s="950"/>
      <c r="H250" s="951"/>
      <c r="I250" s="951"/>
      <c r="J250" s="951"/>
      <c r="K250" s="935"/>
      <c r="L250" s="941"/>
      <c r="M250" s="941"/>
      <c r="N250" s="936"/>
      <c r="O250" s="935"/>
      <c r="P250" s="941"/>
      <c r="Q250" s="941"/>
      <c r="R250" s="941"/>
      <c r="S250" s="217"/>
      <c r="T250" s="255"/>
      <c r="U250" s="947"/>
      <c r="V250" s="947"/>
      <c r="W250" s="947"/>
      <c r="X250" s="954"/>
      <c r="Y250" s="955"/>
      <c r="Z250" s="947"/>
      <c r="AA250" s="947"/>
      <c r="AB250" s="948"/>
      <c r="AC250" s="948"/>
      <c r="AD250" s="948"/>
      <c r="AE250" s="948"/>
      <c r="AF250" s="948"/>
      <c r="AG250" s="948"/>
      <c r="AH250" s="927"/>
      <c r="AI250" s="928"/>
      <c r="AJ250" s="935"/>
      <c r="AK250" s="941"/>
      <c r="AL250" s="941"/>
      <c r="AM250" s="941"/>
      <c r="AN250" s="949"/>
      <c r="AO250" s="139"/>
      <c r="AP250" s="139"/>
      <c r="AQ250" s="145"/>
      <c r="AR250" s="145"/>
      <c r="AS250" s="145"/>
      <c r="AT250" s="145"/>
      <c r="AU250" s="145"/>
      <c r="AV250" s="145"/>
      <c r="AW250" s="145"/>
      <c r="AX250" s="145"/>
      <c r="AY250" s="145"/>
      <c r="AZ250" s="143">
        <v>5</v>
      </c>
      <c r="BA250" s="143" t="str">
        <f t="shared" si="14"/>
        <v/>
      </c>
      <c r="BB250" s="143" t="str">
        <f t="shared" si="13"/>
        <v/>
      </c>
    </row>
    <row r="251" spans="1:58" ht="18" customHeight="1" x14ac:dyDescent="0.15">
      <c r="A251" s="146">
        <f t="shared" si="15"/>
        <v>0</v>
      </c>
      <c r="B251" s="219" t="str">
        <f>IF(A251=1,COUNT($B$8:B250)+1,"")</f>
        <v/>
      </c>
      <c r="C251" s="213" t="str">
        <f>IF(AND(A251=1,NOT(TRIM(AD251)="")),COUNT($C$3:C250)+1,"")</f>
        <v/>
      </c>
      <c r="D251" s="219" t="str">
        <f>IF(AND(A251=1,NOT(TRIM(X251)="")),COUNT($D$3:D250)+1,"")</f>
        <v/>
      </c>
      <c r="E251" s="160" t="s">
        <v>529</v>
      </c>
      <c r="F251" s="1026"/>
      <c r="G251" s="950"/>
      <c r="H251" s="951"/>
      <c r="I251" s="951"/>
      <c r="J251" s="951"/>
      <c r="K251" s="935"/>
      <c r="L251" s="941"/>
      <c r="M251" s="941"/>
      <c r="N251" s="936"/>
      <c r="O251" s="935"/>
      <c r="P251" s="941"/>
      <c r="Q251" s="941"/>
      <c r="R251" s="941"/>
      <c r="S251" s="217"/>
      <c r="T251" s="255"/>
      <c r="U251" s="947"/>
      <c r="V251" s="947"/>
      <c r="W251" s="947"/>
      <c r="X251" s="954"/>
      <c r="Y251" s="955"/>
      <c r="Z251" s="947"/>
      <c r="AA251" s="947"/>
      <c r="AB251" s="948"/>
      <c r="AC251" s="948"/>
      <c r="AD251" s="948"/>
      <c r="AE251" s="948"/>
      <c r="AF251" s="948"/>
      <c r="AG251" s="948"/>
      <c r="AH251" s="927"/>
      <c r="AI251" s="928"/>
      <c r="AJ251" s="935"/>
      <c r="AK251" s="941"/>
      <c r="AL251" s="941"/>
      <c r="AM251" s="941"/>
      <c r="AN251" s="949"/>
      <c r="AO251" s="139"/>
      <c r="AP251" s="139"/>
      <c r="AQ251" s="149"/>
      <c r="AR251" s="148"/>
      <c r="AS251" s="148"/>
      <c r="AT251" s="148"/>
      <c r="AU251" s="148"/>
      <c r="AV251" s="148"/>
      <c r="AW251" s="148"/>
      <c r="AX251" s="148"/>
      <c r="AY251" s="148"/>
      <c r="AZ251" s="143">
        <v>5</v>
      </c>
      <c r="BA251" s="143" t="str">
        <f t="shared" si="14"/>
        <v/>
      </c>
      <c r="BB251" s="143" t="str">
        <f t="shared" si="13"/>
        <v/>
      </c>
    </row>
    <row r="252" spans="1:58" ht="18" customHeight="1" thickBot="1" x14ac:dyDescent="0.2">
      <c r="A252" s="146">
        <f t="shared" si="15"/>
        <v>0</v>
      </c>
      <c r="B252" s="219" t="str">
        <f>IF(A252=1,COUNT($B$8:B251)+1,"")</f>
        <v/>
      </c>
      <c r="C252" s="213" t="str">
        <f>IF(AND(A252=1,NOT(TRIM(AD252)="")),COUNT($C$3:C251)+1,"")</f>
        <v/>
      </c>
      <c r="D252" s="219" t="str">
        <f>IF(AND(A252=1,NOT(TRIM(X252)="")),COUNT($D$3:D251)+1,"")</f>
        <v/>
      </c>
      <c r="E252" s="160" t="s">
        <v>529</v>
      </c>
      <c r="F252" s="1027"/>
      <c r="G252" s="956"/>
      <c r="H252" s="957"/>
      <c r="I252" s="957"/>
      <c r="J252" s="957"/>
      <c r="K252" s="942"/>
      <c r="L252" s="943"/>
      <c r="M252" s="943"/>
      <c r="N252" s="943"/>
      <c r="O252" s="942"/>
      <c r="P252" s="943"/>
      <c r="Q252" s="943"/>
      <c r="R252" s="943"/>
      <c r="S252" s="153"/>
      <c r="T252" s="256"/>
      <c r="U252" s="959"/>
      <c r="V252" s="959"/>
      <c r="W252" s="959"/>
      <c r="X252" s="995"/>
      <c r="Y252" s="996"/>
      <c r="Z252" s="959"/>
      <c r="AA252" s="959"/>
      <c r="AB252" s="960"/>
      <c r="AC252" s="960"/>
      <c r="AD252" s="960"/>
      <c r="AE252" s="960"/>
      <c r="AF252" s="960"/>
      <c r="AG252" s="960"/>
      <c r="AH252" s="929"/>
      <c r="AI252" s="930"/>
      <c r="AJ252" s="942"/>
      <c r="AK252" s="943"/>
      <c r="AL252" s="943"/>
      <c r="AM252" s="943"/>
      <c r="AN252" s="958"/>
      <c r="AO252" s="139"/>
      <c r="AP252" s="139"/>
      <c r="AQ252" s="148"/>
      <c r="AR252" s="148"/>
      <c r="AS252" s="148"/>
      <c r="AT252" s="148"/>
      <c r="AU252" s="148"/>
      <c r="AV252" s="148"/>
      <c r="AW252" s="148"/>
      <c r="AX252" s="148"/>
      <c r="AY252" s="148"/>
      <c r="AZ252" s="143">
        <v>5</v>
      </c>
      <c r="BA252" s="143" t="str">
        <f t="shared" si="14"/>
        <v/>
      </c>
      <c r="BB252" s="143" t="str">
        <f t="shared" si="13"/>
        <v/>
      </c>
    </row>
    <row r="253" spans="1:58" ht="18" customHeight="1" x14ac:dyDescent="0.15">
      <c r="A253" s="156">
        <f t="shared" si="15"/>
        <v>0</v>
      </c>
      <c r="B253" s="156"/>
      <c r="C253" s="214" t="str">
        <f>IF(AND(A253=1,NOT(TRIM(AD253)="")),COUNT($C$3:C252)+1,"")</f>
        <v/>
      </c>
      <c r="D253" s="219" t="str">
        <f>IF(AND(A253=1,NOT(TRIM(X253)="")),COUNT($D$3:D252)+1,"")</f>
        <v/>
      </c>
      <c r="E253" s="159" t="s">
        <v>534</v>
      </c>
      <c r="F253" s="1028" t="s">
        <v>387</v>
      </c>
      <c r="G253" s="945"/>
      <c r="H253" s="946"/>
      <c r="I253" s="946"/>
      <c r="J253" s="946"/>
      <c r="K253" s="935"/>
      <c r="L253" s="941"/>
      <c r="M253" s="941"/>
      <c r="N253" s="936"/>
      <c r="O253" s="962"/>
      <c r="P253" s="963"/>
      <c r="Q253" s="963"/>
      <c r="R253" s="963"/>
      <c r="S253" s="216"/>
      <c r="T253" s="255"/>
      <c r="U253" s="947"/>
      <c r="V253" s="947"/>
      <c r="W253" s="947"/>
      <c r="X253" s="987"/>
      <c r="Y253" s="988"/>
      <c r="Z253" s="947"/>
      <c r="AA253" s="947"/>
      <c r="AB253" s="948"/>
      <c r="AC253" s="948"/>
      <c r="AD253" s="948"/>
      <c r="AE253" s="948"/>
      <c r="AF253" s="948"/>
      <c r="AG253" s="948"/>
      <c r="AH253" s="931"/>
      <c r="AI253" s="932"/>
      <c r="AJ253" s="948"/>
      <c r="AK253" s="948"/>
      <c r="AL253" s="948"/>
      <c r="AM253" s="948"/>
      <c r="AN253" s="961"/>
      <c r="AO253" s="139"/>
      <c r="AP253" s="142"/>
      <c r="AQ253" s="142"/>
      <c r="AR253" s="142"/>
      <c r="AS253" s="142"/>
      <c r="AT253" s="142"/>
      <c r="AU253" s="142"/>
      <c r="AV253" s="142"/>
      <c r="AW253" s="142"/>
      <c r="AX253" s="142"/>
      <c r="AY253" s="142"/>
      <c r="AZ253" s="143">
        <v>6</v>
      </c>
      <c r="BA253" s="143" t="str">
        <f>IF(ISBLANK(G253),"",VLOOKUP(G253,$BD$253:$BF$269,2))</f>
        <v/>
      </c>
      <c r="BB253" s="143" t="str">
        <f t="shared" si="13"/>
        <v/>
      </c>
      <c r="BD253" s="190" t="s">
        <v>391</v>
      </c>
      <c r="BE253" s="190">
        <v>65</v>
      </c>
      <c r="BF253" s="190">
        <v>6</v>
      </c>
    </row>
    <row r="254" spans="1:58" ht="18" customHeight="1" x14ac:dyDescent="0.15">
      <c r="A254" s="156">
        <f t="shared" si="15"/>
        <v>0</v>
      </c>
      <c r="B254" s="156"/>
      <c r="C254" s="214" t="str">
        <f>IF(AND(A254=1,NOT(TRIM(AD254)="")),COUNT($C$3:C253)+1,"")</f>
        <v/>
      </c>
      <c r="D254" s="219" t="str">
        <f>IF(AND(A254=1,NOT(TRIM(X254)="")),COUNT($D$3:D253)+1,"")</f>
        <v/>
      </c>
      <c r="E254" s="159" t="s">
        <v>529</v>
      </c>
      <c r="F254" s="1029"/>
      <c r="G254" s="945"/>
      <c r="H254" s="946"/>
      <c r="I254" s="946"/>
      <c r="J254" s="946"/>
      <c r="K254" s="935"/>
      <c r="L254" s="941"/>
      <c r="M254" s="941"/>
      <c r="N254" s="936"/>
      <c r="O254" s="935"/>
      <c r="P254" s="941"/>
      <c r="Q254" s="941"/>
      <c r="R254" s="941"/>
      <c r="S254" s="216"/>
      <c r="T254" s="255"/>
      <c r="U254" s="947"/>
      <c r="V254" s="947"/>
      <c r="W254" s="947"/>
      <c r="X254" s="954"/>
      <c r="Y254" s="955"/>
      <c r="Z254" s="947"/>
      <c r="AA254" s="947"/>
      <c r="AB254" s="948"/>
      <c r="AC254" s="948"/>
      <c r="AD254" s="948"/>
      <c r="AE254" s="948"/>
      <c r="AF254" s="948"/>
      <c r="AG254" s="948"/>
      <c r="AH254" s="927"/>
      <c r="AI254" s="928"/>
      <c r="AJ254" s="935"/>
      <c r="AK254" s="941"/>
      <c r="AL254" s="941"/>
      <c r="AM254" s="941"/>
      <c r="AN254" s="949"/>
      <c r="AO254" s="139"/>
      <c r="AP254" s="144" t="s">
        <v>392</v>
      </c>
      <c r="AQ254" s="145"/>
      <c r="AR254" s="145"/>
      <c r="AS254" s="145"/>
      <c r="AT254" s="145"/>
      <c r="AU254" s="145"/>
      <c r="AV254" s="145"/>
      <c r="AW254" s="145"/>
      <c r="AX254" s="145"/>
      <c r="AY254" s="142"/>
      <c r="AZ254" s="143">
        <v>6</v>
      </c>
      <c r="BA254" s="143" t="str">
        <f t="shared" ref="BA254:BA302" si="16">IF(ISBLANK(G254),"",VLOOKUP(G254,$BD$253:$BF$269,2))</f>
        <v/>
      </c>
      <c r="BB254" s="143" t="str">
        <f t="shared" si="13"/>
        <v/>
      </c>
      <c r="BD254" s="190" t="s">
        <v>463</v>
      </c>
      <c r="BE254" s="190">
        <v>50</v>
      </c>
      <c r="BF254" s="190">
        <v>6</v>
      </c>
    </row>
    <row r="255" spans="1:58" ht="18" customHeight="1" x14ac:dyDescent="0.15">
      <c r="A255" s="156">
        <f t="shared" si="15"/>
        <v>0</v>
      </c>
      <c r="B255" s="156"/>
      <c r="C255" s="214" t="str">
        <f>IF(AND(A255=1,NOT(TRIM(AD255)="")),COUNT($C$3:C254)+1,"")</f>
        <v/>
      </c>
      <c r="D255" s="219" t="str">
        <f>IF(AND(A255=1,NOT(TRIM(X255)="")),COUNT($D$3:D254)+1,"")</f>
        <v/>
      </c>
      <c r="E255" s="159" t="s">
        <v>529</v>
      </c>
      <c r="F255" s="1029"/>
      <c r="G255" s="945"/>
      <c r="H255" s="946"/>
      <c r="I255" s="946"/>
      <c r="J255" s="946"/>
      <c r="K255" s="935"/>
      <c r="L255" s="941"/>
      <c r="M255" s="941"/>
      <c r="N255" s="936"/>
      <c r="O255" s="935"/>
      <c r="P255" s="941"/>
      <c r="Q255" s="941"/>
      <c r="R255" s="941"/>
      <c r="S255" s="216"/>
      <c r="T255" s="255"/>
      <c r="U255" s="947"/>
      <c r="V255" s="947"/>
      <c r="W255" s="947"/>
      <c r="X255" s="954"/>
      <c r="Y255" s="955"/>
      <c r="Z255" s="947"/>
      <c r="AA255" s="947"/>
      <c r="AB255" s="948"/>
      <c r="AC255" s="948"/>
      <c r="AD255" s="948"/>
      <c r="AE255" s="948"/>
      <c r="AF255" s="948"/>
      <c r="AG255" s="948"/>
      <c r="AH255" s="927"/>
      <c r="AI255" s="928"/>
      <c r="AJ255" s="935"/>
      <c r="AK255" s="941"/>
      <c r="AL255" s="941"/>
      <c r="AM255" s="941"/>
      <c r="AN255" s="949"/>
      <c r="AO255" s="141"/>
      <c r="AP255" s="194"/>
      <c r="AQ255" s="197"/>
      <c r="AR255" s="196"/>
      <c r="AS255" s="196"/>
      <c r="AT255" s="196"/>
      <c r="AU255" s="196"/>
      <c r="AV255" s="196"/>
      <c r="AW255" s="196"/>
      <c r="AX255" s="196"/>
      <c r="AY255" s="145"/>
      <c r="AZ255" s="143">
        <v>6</v>
      </c>
      <c r="BA255" s="143" t="str">
        <f t="shared" si="16"/>
        <v/>
      </c>
      <c r="BB255" s="143" t="str">
        <f t="shared" si="13"/>
        <v/>
      </c>
      <c r="BD255" s="190" t="s">
        <v>477</v>
      </c>
      <c r="BE255" s="190">
        <v>64</v>
      </c>
      <c r="BF255" s="190">
        <v>6</v>
      </c>
    </row>
    <row r="256" spans="1:58" ht="18" customHeight="1" x14ac:dyDescent="0.15">
      <c r="A256" s="156">
        <f t="shared" si="15"/>
        <v>0</v>
      </c>
      <c r="B256" s="156"/>
      <c r="C256" s="214" t="str">
        <f>IF(AND(A256=1,NOT(TRIM(AD256)="")),COUNT($C$3:C255)+1,"")</f>
        <v/>
      </c>
      <c r="D256" s="219" t="str">
        <f>IF(AND(A256=1,NOT(TRIM(X256)="")),COUNT($D$3:D255)+1,"")</f>
        <v/>
      </c>
      <c r="E256" s="159" t="s">
        <v>529</v>
      </c>
      <c r="F256" s="1029"/>
      <c r="G256" s="945"/>
      <c r="H256" s="946"/>
      <c r="I256" s="946"/>
      <c r="J256" s="946"/>
      <c r="K256" s="935"/>
      <c r="L256" s="941"/>
      <c r="M256" s="941"/>
      <c r="N256" s="936"/>
      <c r="O256" s="935"/>
      <c r="P256" s="941"/>
      <c r="Q256" s="941"/>
      <c r="R256" s="941"/>
      <c r="S256" s="216"/>
      <c r="T256" s="255"/>
      <c r="U256" s="947"/>
      <c r="V256" s="947"/>
      <c r="W256" s="947"/>
      <c r="X256" s="954"/>
      <c r="Y256" s="955"/>
      <c r="Z256" s="947"/>
      <c r="AA256" s="947"/>
      <c r="AB256" s="948"/>
      <c r="AC256" s="948"/>
      <c r="AD256" s="948"/>
      <c r="AE256" s="948"/>
      <c r="AF256" s="948"/>
      <c r="AG256" s="948"/>
      <c r="AH256" s="927"/>
      <c r="AI256" s="928"/>
      <c r="AJ256" s="935"/>
      <c r="AK256" s="941"/>
      <c r="AL256" s="941"/>
      <c r="AM256" s="941"/>
      <c r="AN256" s="949"/>
      <c r="AO256" s="141"/>
      <c r="AP256" s="194"/>
      <c r="AQ256" s="196"/>
      <c r="AR256" s="196"/>
      <c r="AS256" s="196"/>
      <c r="AT256" s="196"/>
      <c r="AU256" s="196"/>
      <c r="AV256" s="196"/>
      <c r="AW256" s="196"/>
      <c r="AX256" s="196"/>
      <c r="AY256" s="145"/>
      <c r="AZ256" s="143">
        <v>6</v>
      </c>
      <c r="BA256" s="143" t="str">
        <f t="shared" si="16"/>
        <v/>
      </c>
      <c r="BB256" s="143" t="str">
        <f t="shared" si="13"/>
        <v/>
      </c>
      <c r="BD256" s="190" t="s">
        <v>468</v>
      </c>
      <c r="BE256" s="190">
        <v>55</v>
      </c>
      <c r="BF256" s="190">
        <v>6</v>
      </c>
    </row>
    <row r="257" spans="1:58" ht="18" customHeight="1" x14ac:dyDescent="0.15">
      <c r="A257" s="219">
        <f t="shared" si="15"/>
        <v>0</v>
      </c>
      <c r="B257" s="219" t="str">
        <f>IF(A257=1,COUNT($B$8:B256)+1,"")</f>
        <v/>
      </c>
      <c r="C257" s="219" t="str">
        <f>IF(AND(A257=1,NOT(TRIM(AD257)="")),COUNT($C$3:C256)+1,"")</f>
        <v/>
      </c>
      <c r="D257" s="219" t="str">
        <f>IF(AND(A257=1,NOT(TRIM(X257)="")),COUNT($D$3:D256)+1,"")</f>
        <v/>
      </c>
      <c r="E257" s="215" t="s">
        <v>534</v>
      </c>
      <c r="F257" s="1029"/>
      <c r="G257" s="945"/>
      <c r="H257" s="946"/>
      <c r="I257" s="946"/>
      <c r="J257" s="946"/>
      <c r="K257" s="935"/>
      <c r="L257" s="941"/>
      <c r="M257" s="941"/>
      <c r="N257" s="936"/>
      <c r="O257" s="935"/>
      <c r="P257" s="941"/>
      <c r="Q257" s="941"/>
      <c r="R257" s="941"/>
      <c r="S257" s="216"/>
      <c r="T257" s="255"/>
      <c r="U257" s="947"/>
      <c r="V257" s="947"/>
      <c r="W257" s="947"/>
      <c r="X257" s="954"/>
      <c r="Y257" s="955"/>
      <c r="Z257" s="947"/>
      <c r="AA257" s="947"/>
      <c r="AB257" s="948"/>
      <c r="AC257" s="948"/>
      <c r="AD257" s="948"/>
      <c r="AE257" s="948"/>
      <c r="AF257" s="948"/>
      <c r="AG257" s="948"/>
      <c r="AH257" s="927"/>
      <c r="AI257" s="928"/>
      <c r="AJ257" s="935"/>
      <c r="AK257" s="941"/>
      <c r="AL257" s="941"/>
      <c r="AM257" s="941"/>
      <c r="AN257" s="949"/>
      <c r="AO257" s="139"/>
      <c r="AP257" s="194"/>
      <c r="AQ257" s="195"/>
      <c r="AR257" s="195"/>
      <c r="AS257" s="195"/>
      <c r="AT257" s="195"/>
      <c r="AU257" s="195"/>
      <c r="AV257" s="195"/>
      <c r="AW257" s="195"/>
      <c r="AX257" s="195"/>
      <c r="AY257" s="145"/>
      <c r="AZ257" s="143">
        <v>6</v>
      </c>
      <c r="BA257" s="143" t="str">
        <f t="shared" si="16"/>
        <v/>
      </c>
      <c r="BB257" s="143" t="str">
        <f t="shared" si="13"/>
        <v/>
      </c>
      <c r="BD257" s="190" t="s">
        <v>462</v>
      </c>
      <c r="BE257" s="190">
        <v>49</v>
      </c>
      <c r="BF257" s="190">
        <v>6</v>
      </c>
    </row>
    <row r="258" spans="1:58" ht="18" customHeight="1" x14ac:dyDescent="0.15">
      <c r="A258" s="146">
        <f t="shared" si="15"/>
        <v>0</v>
      </c>
      <c r="B258" s="219" t="str">
        <f>IF(A258=1,COUNT($B$8:B257)+1,"")</f>
        <v/>
      </c>
      <c r="C258" s="213" t="str">
        <f>IF(AND(A258=1,NOT(TRIM(AD258)="")),COUNT($C$3:C257)+1,"")</f>
        <v/>
      </c>
      <c r="D258" s="219" t="str">
        <f>IF(AND(A258=1,NOT(TRIM(X258)="")),COUNT($D$3:D257)+1,"")</f>
        <v/>
      </c>
      <c r="E258" s="215" t="s">
        <v>529</v>
      </c>
      <c r="F258" s="1029"/>
      <c r="G258" s="945"/>
      <c r="H258" s="946"/>
      <c r="I258" s="946"/>
      <c r="J258" s="946"/>
      <c r="K258" s="935"/>
      <c r="L258" s="941"/>
      <c r="M258" s="941"/>
      <c r="N258" s="936"/>
      <c r="O258" s="935"/>
      <c r="P258" s="941"/>
      <c r="Q258" s="941"/>
      <c r="R258" s="941"/>
      <c r="S258" s="216"/>
      <c r="T258" s="255"/>
      <c r="U258" s="947"/>
      <c r="V258" s="947"/>
      <c r="W258" s="947"/>
      <c r="X258" s="954"/>
      <c r="Y258" s="955"/>
      <c r="Z258" s="947"/>
      <c r="AA258" s="947"/>
      <c r="AB258" s="948"/>
      <c r="AC258" s="948"/>
      <c r="AD258" s="948"/>
      <c r="AE258" s="948"/>
      <c r="AF258" s="948"/>
      <c r="AG258" s="948"/>
      <c r="AH258" s="927"/>
      <c r="AI258" s="928"/>
      <c r="AJ258" s="935"/>
      <c r="AK258" s="941"/>
      <c r="AL258" s="941"/>
      <c r="AM258" s="941"/>
      <c r="AN258" s="949"/>
      <c r="AO258" s="139"/>
      <c r="AP258" s="194"/>
      <c r="AQ258" s="197"/>
      <c r="AR258" s="196"/>
      <c r="AS258" s="196"/>
      <c r="AT258" s="196"/>
      <c r="AU258" s="196"/>
      <c r="AV258" s="196"/>
      <c r="AW258" s="196"/>
      <c r="AX258" s="196"/>
      <c r="AY258" s="145"/>
      <c r="AZ258" s="143">
        <v>6</v>
      </c>
      <c r="BA258" s="143" t="str">
        <f t="shared" si="16"/>
        <v/>
      </c>
      <c r="BB258" s="143" t="str">
        <f t="shared" si="13"/>
        <v/>
      </c>
      <c r="BD258" s="190" t="s">
        <v>473</v>
      </c>
      <c r="BE258" s="190">
        <v>60</v>
      </c>
      <c r="BF258" s="190">
        <v>6</v>
      </c>
    </row>
    <row r="259" spans="1:58" ht="18" customHeight="1" x14ac:dyDescent="0.15">
      <c r="A259" s="146">
        <f t="shared" si="15"/>
        <v>0</v>
      </c>
      <c r="B259" s="219" t="str">
        <f>IF(A259=1,COUNT($B$8:B258)+1,"")</f>
        <v/>
      </c>
      <c r="C259" s="213" t="str">
        <f>IF(AND(A259=1,NOT(TRIM(AD259)="")),COUNT($C$3:C258)+1,"")</f>
        <v/>
      </c>
      <c r="D259" s="219" t="str">
        <f>IF(AND(A259=1,NOT(TRIM(X259)="")),COUNT($D$3:D258)+1,"")</f>
        <v/>
      </c>
      <c r="E259" s="160" t="s">
        <v>529</v>
      </c>
      <c r="F259" s="1029"/>
      <c r="G259" s="945"/>
      <c r="H259" s="946"/>
      <c r="I259" s="946"/>
      <c r="J259" s="946"/>
      <c r="K259" s="935"/>
      <c r="L259" s="941"/>
      <c r="M259" s="941"/>
      <c r="N259" s="936"/>
      <c r="O259" s="935"/>
      <c r="P259" s="941"/>
      <c r="Q259" s="941"/>
      <c r="R259" s="941"/>
      <c r="S259" s="216"/>
      <c r="T259" s="255"/>
      <c r="U259" s="947"/>
      <c r="V259" s="947"/>
      <c r="W259" s="947"/>
      <c r="X259" s="954"/>
      <c r="Y259" s="955"/>
      <c r="Z259" s="947"/>
      <c r="AA259" s="947"/>
      <c r="AB259" s="948"/>
      <c r="AC259" s="948"/>
      <c r="AD259" s="948"/>
      <c r="AE259" s="948"/>
      <c r="AF259" s="948"/>
      <c r="AG259" s="948"/>
      <c r="AH259" s="927"/>
      <c r="AI259" s="928"/>
      <c r="AJ259" s="935"/>
      <c r="AK259" s="941"/>
      <c r="AL259" s="941"/>
      <c r="AM259" s="941"/>
      <c r="AN259" s="949"/>
      <c r="AO259" s="139"/>
      <c r="AP259" s="194"/>
      <c r="AQ259" s="196"/>
      <c r="AR259" s="196"/>
      <c r="AS259" s="196"/>
      <c r="AT259" s="196"/>
      <c r="AU259" s="196"/>
      <c r="AV259" s="196"/>
      <c r="AW259" s="196"/>
      <c r="AX259" s="196"/>
      <c r="AY259" s="145"/>
      <c r="AZ259" s="143">
        <v>6</v>
      </c>
      <c r="BA259" s="143" t="str">
        <f t="shared" si="16"/>
        <v/>
      </c>
      <c r="BB259" s="143" t="str">
        <f t="shared" ref="BB259:BB322" si="17">IF(ISBLANK(G259),"","INSERT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,"&amp;AZ259&amp;"
 ,"&amp;BA259&amp;"
 ,"&amp;IF(ISBLANK(K259),"NULL","'"&amp;K259&amp;"'")&amp;"
 ,"&amp;$BB$1&amp;"
 ,"&amp;IF(ISBLANK(O259),"NULL","'"&amp;O259&amp;"'")&amp;"
 ,"&amp;IF(ISBLANK(T259),0,T259)&amp;"
 ,"&amp;IF(ISBLANK(S259),"NULL","'"&amp;S259&amp;"'")&amp;"
 ,"&amp;IF(ISBLANK(X259),0,1)&amp;"
 ,0
 ,"&amp;IF(ISBLANK(U259),IF(ISBLANK(AD259),"NULL","'"&amp;AD259&amp;" "&amp;AF259&amp;"'"),"'"&amp;U259&amp;" "&amp;AD259&amp;" "&amp;AF259&amp;"'")&amp;"
 ,"&amp;IF(ISBLANK(AJ259),"NULL","ltrim(str(MAX([FB_FACILITY_ID])+1))+'/'+'"&amp;AJ259&amp;"'")&amp;"
 ,"&amp;IF(ISBLANK(Z259),0,Z259)&amp;"
 ,"&amp;IF(ISBLANK(AB259),0,AB259)&amp;"
 ,"&amp;IF(ISBLANK($BC$1),"NULL","'"&amp;TEXT($BC$1,"YYYY/M/D")&amp;"'")&amp;"
 FROM [PMS_chiba].[dbo].[FACILITY_BASE_TABLE]
")</f>
        <v/>
      </c>
      <c r="BD259" s="190" t="s">
        <v>467</v>
      </c>
      <c r="BE259" s="190">
        <v>54</v>
      </c>
      <c r="BF259" s="190">
        <v>6</v>
      </c>
    </row>
    <row r="260" spans="1:58" ht="18" customHeight="1" x14ac:dyDescent="0.15">
      <c r="A260" s="146">
        <f t="shared" si="15"/>
        <v>0</v>
      </c>
      <c r="B260" s="219" t="str">
        <f>IF(A260=1,COUNT($B$8:B259)+1,"")</f>
        <v/>
      </c>
      <c r="C260" s="213" t="str">
        <f>IF(AND(A260=1,NOT(TRIM(AD260)="")),COUNT($C$3:C259)+1,"")</f>
        <v/>
      </c>
      <c r="D260" s="219" t="str">
        <f>IF(AND(A260=1,NOT(TRIM(X260)="")),COUNT($D$3:D259)+1,"")</f>
        <v/>
      </c>
      <c r="E260" s="160" t="s">
        <v>529</v>
      </c>
      <c r="F260" s="1029"/>
      <c r="G260" s="945"/>
      <c r="H260" s="946"/>
      <c r="I260" s="946"/>
      <c r="J260" s="946"/>
      <c r="K260" s="935"/>
      <c r="L260" s="941"/>
      <c r="M260" s="941"/>
      <c r="N260" s="936"/>
      <c r="O260" s="935"/>
      <c r="P260" s="941"/>
      <c r="Q260" s="941"/>
      <c r="R260" s="941"/>
      <c r="S260" s="216"/>
      <c r="T260" s="255"/>
      <c r="U260" s="947"/>
      <c r="V260" s="947"/>
      <c r="W260" s="947"/>
      <c r="X260" s="954"/>
      <c r="Y260" s="955"/>
      <c r="Z260" s="947"/>
      <c r="AA260" s="947"/>
      <c r="AB260" s="948"/>
      <c r="AC260" s="948"/>
      <c r="AD260" s="948"/>
      <c r="AE260" s="948"/>
      <c r="AF260" s="948"/>
      <c r="AG260" s="948"/>
      <c r="AH260" s="927"/>
      <c r="AI260" s="928"/>
      <c r="AJ260" s="935"/>
      <c r="AK260" s="941"/>
      <c r="AL260" s="941"/>
      <c r="AM260" s="941"/>
      <c r="AN260" s="949"/>
      <c r="AO260" s="139"/>
      <c r="AP260" s="194"/>
      <c r="AQ260" s="195"/>
      <c r="AR260" s="195"/>
      <c r="AS260" s="195"/>
      <c r="AT260" s="195"/>
      <c r="AU260" s="195"/>
      <c r="AV260" s="195"/>
      <c r="AW260" s="195"/>
      <c r="AX260" s="195"/>
      <c r="AY260" s="145"/>
      <c r="AZ260" s="143">
        <v>6</v>
      </c>
      <c r="BA260" s="143" t="str">
        <f t="shared" si="16"/>
        <v/>
      </c>
      <c r="BB260" s="143" t="str">
        <f t="shared" si="17"/>
        <v/>
      </c>
      <c r="BD260" s="190" t="s">
        <v>476</v>
      </c>
      <c r="BE260" s="190">
        <v>63</v>
      </c>
      <c r="BF260" s="190">
        <v>6</v>
      </c>
    </row>
    <row r="261" spans="1:58" ht="18" customHeight="1" x14ac:dyDescent="0.15">
      <c r="A261" s="146">
        <f t="shared" si="15"/>
        <v>0</v>
      </c>
      <c r="B261" s="219" t="str">
        <f>IF(A261=1,COUNT($B$8:B260)+1,"")</f>
        <v/>
      </c>
      <c r="C261" s="213" t="str">
        <f>IF(AND(A261=1,NOT(TRIM(AD261)="")),COUNT($C$3:C260)+1,"")</f>
        <v/>
      </c>
      <c r="D261" s="219" t="str">
        <f>IF(AND(A261=1,NOT(TRIM(X261)="")),COUNT($D$3:D260)+1,"")</f>
        <v/>
      </c>
      <c r="E261" s="160" t="s">
        <v>529</v>
      </c>
      <c r="F261" s="1029"/>
      <c r="G261" s="945"/>
      <c r="H261" s="946"/>
      <c r="I261" s="946"/>
      <c r="J261" s="946"/>
      <c r="K261" s="935"/>
      <c r="L261" s="941"/>
      <c r="M261" s="941"/>
      <c r="N261" s="936"/>
      <c r="O261" s="935"/>
      <c r="P261" s="941"/>
      <c r="Q261" s="941"/>
      <c r="R261" s="941"/>
      <c r="S261" s="216"/>
      <c r="T261" s="255"/>
      <c r="U261" s="947"/>
      <c r="V261" s="947"/>
      <c r="W261" s="947"/>
      <c r="X261" s="954"/>
      <c r="Y261" s="955"/>
      <c r="Z261" s="947"/>
      <c r="AA261" s="947"/>
      <c r="AB261" s="948"/>
      <c r="AC261" s="948"/>
      <c r="AD261" s="948"/>
      <c r="AE261" s="948"/>
      <c r="AF261" s="948"/>
      <c r="AG261" s="948"/>
      <c r="AH261" s="927"/>
      <c r="AI261" s="928"/>
      <c r="AJ261" s="935"/>
      <c r="AK261" s="941"/>
      <c r="AL261" s="941"/>
      <c r="AM261" s="941"/>
      <c r="AN261" s="949"/>
      <c r="AO261" s="139"/>
      <c r="AP261" s="194"/>
      <c r="AQ261" s="197"/>
      <c r="AR261" s="196"/>
      <c r="AS261" s="196"/>
      <c r="AT261" s="196"/>
      <c r="AU261" s="196"/>
      <c r="AV261" s="196"/>
      <c r="AW261" s="196"/>
      <c r="AX261" s="196"/>
      <c r="AY261" s="145"/>
      <c r="AZ261" s="143">
        <v>6</v>
      </c>
      <c r="BA261" s="143" t="str">
        <f t="shared" si="16"/>
        <v/>
      </c>
      <c r="BB261" s="143" t="str">
        <f t="shared" si="17"/>
        <v/>
      </c>
      <c r="BD261" s="190" t="s">
        <v>474</v>
      </c>
      <c r="BE261" s="190">
        <v>61</v>
      </c>
      <c r="BF261" s="190">
        <v>6</v>
      </c>
    </row>
    <row r="262" spans="1:58" ht="18" customHeight="1" x14ac:dyDescent="0.15">
      <c r="A262" s="146">
        <f t="shared" si="15"/>
        <v>0</v>
      </c>
      <c r="B262" s="219" t="str">
        <f>IF(A262=1,COUNT($B$8:B261)+1,"")</f>
        <v/>
      </c>
      <c r="C262" s="213" t="str">
        <f>IF(AND(A262=1,NOT(TRIM(AD262)="")),COUNT($C$3:C261)+1,"")</f>
        <v/>
      </c>
      <c r="D262" s="219" t="str">
        <f>IF(AND(A262=1,NOT(TRIM(X262)="")),COUNT($D$3:D261)+1,"")</f>
        <v/>
      </c>
      <c r="E262" s="160" t="s">
        <v>529</v>
      </c>
      <c r="F262" s="1029"/>
      <c r="G262" s="945"/>
      <c r="H262" s="946"/>
      <c r="I262" s="946"/>
      <c r="J262" s="946"/>
      <c r="K262" s="935"/>
      <c r="L262" s="941"/>
      <c r="M262" s="941"/>
      <c r="N262" s="936"/>
      <c r="O262" s="935"/>
      <c r="P262" s="941"/>
      <c r="Q262" s="941"/>
      <c r="R262" s="941"/>
      <c r="S262" s="216"/>
      <c r="T262" s="255"/>
      <c r="U262" s="947"/>
      <c r="V262" s="947"/>
      <c r="W262" s="947"/>
      <c r="X262" s="954"/>
      <c r="Y262" s="955"/>
      <c r="Z262" s="947"/>
      <c r="AA262" s="947"/>
      <c r="AB262" s="948"/>
      <c r="AC262" s="948"/>
      <c r="AD262" s="948"/>
      <c r="AE262" s="948"/>
      <c r="AF262" s="948"/>
      <c r="AG262" s="948"/>
      <c r="AH262" s="927"/>
      <c r="AI262" s="928"/>
      <c r="AJ262" s="935"/>
      <c r="AK262" s="941"/>
      <c r="AL262" s="941"/>
      <c r="AM262" s="941"/>
      <c r="AN262" s="949"/>
      <c r="AO262" s="139"/>
      <c r="AP262" s="194"/>
      <c r="AQ262" s="196"/>
      <c r="AR262" s="196"/>
      <c r="AS262" s="196"/>
      <c r="AT262" s="196"/>
      <c r="AU262" s="196"/>
      <c r="AV262" s="196"/>
      <c r="AW262" s="196"/>
      <c r="AX262" s="196"/>
      <c r="AY262" s="145"/>
      <c r="AZ262" s="143">
        <v>6</v>
      </c>
      <c r="BA262" s="143" t="str">
        <f t="shared" si="16"/>
        <v/>
      </c>
      <c r="BB262" s="143" t="str">
        <f t="shared" si="17"/>
        <v/>
      </c>
      <c r="BD262" s="190" t="s">
        <v>475</v>
      </c>
      <c r="BE262" s="190">
        <v>62</v>
      </c>
      <c r="BF262" s="190">
        <v>6</v>
      </c>
    </row>
    <row r="263" spans="1:58" ht="18" customHeight="1" x14ac:dyDescent="0.15">
      <c r="A263" s="146">
        <f t="shared" si="15"/>
        <v>0</v>
      </c>
      <c r="B263" s="219" t="str">
        <f>IF(A263=1,COUNT($B$8:B262)+1,"")</f>
        <v/>
      </c>
      <c r="C263" s="213" t="str">
        <f>IF(AND(A263=1,NOT(TRIM(AD263)="")),COUNT($C$3:C262)+1,"")</f>
        <v/>
      </c>
      <c r="D263" s="219" t="str">
        <f>IF(AND(A263=1,NOT(TRIM(X263)="")),COUNT($D$3:D262)+1,"")</f>
        <v/>
      </c>
      <c r="E263" s="160" t="s">
        <v>529</v>
      </c>
      <c r="F263" s="1029" t="s">
        <v>387</v>
      </c>
      <c r="G263" s="945"/>
      <c r="H263" s="946"/>
      <c r="I263" s="946"/>
      <c r="J263" s="946"/>
      <c r="K263" s="935"/>
      <c r="L263" s="941"/>
      <c r="M263" s="941"/>
      <c r="N263" s="936"/>
      <c r="O263" s="935"/>
      <c r="P263" s="941"/>
      <c r="Q263" s="941"/>
      <c r="R263" s="941"/>
      <c r="S263" s="216"/>
      <c r="T263" s="255"/>
      <c r="U263" s="947"/>
      <c r="V263" s="947"/>
      <c r="W263" s="947"/>
      <c r="X263" s="954"/>
      <c r="Y263" s="955"/>
      <c r="Z263" s="947"/>
      <c r="AA263" s="947"/>
      <c r="AB263" s="948"/>
      <c r="AC263" s="948"/>
      <c r="AD263" s="948"/>
      <c r="AE263" s="948"/>
      <c r="AF263" s="948"/>
      <c r="AG263" s="948"/>
      <c r="AH263" s="927"/>
      <c r="AI263" s="928"/>
      <c r="AJ263" s="935"/>
      <c r="AK263" s="941"/>
      <c r="AL263" s="941"/>
      <c r="AM263" s="941"/>
      <c r="AN263" s="949"/>
      <c r="AO263" s="139"/>
      <c r="AP263" s="194"/>
      <c r="AQ263" s="195"/>
      <c r="AR263" s="195"/>
      <c r="AS263" s="195"/>
      <c r="AT263" s="195"/>
      <c r="AU263" s="195"/>
      <c r="AV263" s="195"/>
      <c r="AW263" s="195"/>
      <c r="AX263" s="195"/>
      <c r="AY263" s="145"/>
      <c r="AZ263" s="143">
        <v>6</v>
      </c>
      <c r="BA263" s="143" t="str">
        <f t="shared" si="16"/>
        <v/>
      </c>
      <c r="BB263" s="143" t="str">
        <f t="shared" si="17"/>
        <v/>
      </c>
      <c r="BD263" s="190" t="s">
        <v>470</v>
      </c>
      <c r="BE263" s="190">
        <v>57</v>
      </c>
      <c r="BF263" s="190">
        <v>6</v>
      </c>
    </row>
    <row r="264" spans="1:58" ht="18" customHeight="1" x14ac:dyDescent="0.15">
      <c r="A264" s="146">
        <f t="shared" si="15"/>
        <v>0</v>
      </c>
      <c r="B264" s="219" t="str">
        <f>IF(A264=1,COUNT($B$8:B263)+1,"")</f>
        <v/>
      </c>
      <c r="C264" s="213" t="str">
        <f>IF(AND(A264=1,NOT(TRIM(AD264)="")),COUNT($C$3:C263)+1,"")</f>
        <v/>
      </c>
      <c r="D264" s="219" t="str">
        <f>IF(AND(A264=1,NOT(TRIM(X264)="")),COUNT($D$3:D263)+1,"")</f>
        <v/>
      </c>
      <c r="E264" s="160" t="s">
        <v>529</v>
      </c>
      <c r="F264" s="1029"/>
      <c r="G264" s="945"/>
      <c r="H264" s="946"/>
      <c r="I264" s="946"/>
      <c r="J264" s="946"/>
      <c r="K264" s="935"/>
      <c r="L264" s="941"/>
      <c r="M264" s="941"/>
      <c r="N264" s="936"/>
      <c r="O264" s="935"/>
      <c r="P264" s="941"/>
      <c r="Q264" s="941"/>
      <c r="R264" s="941"/>
      <c r="S264" s="216"/>
      <c r="T264" s="255"/>
      <c r="U264" s="947"/>
      <c r="V264" s="947"/>
      <c r="W264" s="947"/>
      <c r="X264" s="954"/>
      <c r="Y264" s="955"/>
      <c r="Z264" s="947"/>
      <c r="AA264" s="947"/>
      <c r="AB264" s="948"/>
      <c r="AC264" s="948"/>
      <c r="AD264" s="948"/>
      <c r="AE264" s="948"/>
      <c r="AF264" s="948"/>
      <c r="AG264" s="948"/>
      <c r="AH264" s="927"/>
      <c r="AI264" s="928"/>
      <c r="AJ264" s="935"/>
      <c r="AK264" s="941"/>
      <c r="AL264" s="941"/>
      <c r="AM264" s="941"/>
      <c r="AN264" s="949"/>
      <c r="AO264" s="139"/>
      <c r="AP264" s="194"/>
      <c r="AQ264" s="197"/>
      <c r="AR264" s="196"/>
      <c r="AS264" s="196"/>
      <c r="AT264" s="196"/>
      <c r="AU264" s="196"/>
      <c r="AV264" s="196"/>
      <c r="AW264" s="196"/>
      <c r="AX264" s="196"/>
      <c r="AY264" s="145"/>
      <c r="AZ264" s="143">
        <v>6</v>
      </c>
      <c r="BA264" s="143" t="str">
        <f t="shared" si="16"/>
        <v/>
      </c>
      <c r="BB264" s="143" t="str">
        <f t="shared" si="17"/>
        <v/>
      </c>
      <c r="BD264" s="190" t="s">
        <v>465</v>
      </c>
      <c r="BE264" s="190">
        <v>52</v>
      </c>
      <c r="BF264" s="190">
        <v>6</v>
      </c>
    </row>
    <row r="265" spans="1:58" ht="18" customHeight="1" x14ac:dyDescent="0.15">
      <c r="A265" s="146">
        <f t="shared" si="15"/>
        <v>0</v>
      </c>
      <c r="B265" s="219" t="str">
        <f>IF(A265=1,COUNT($B$8:B264)+1,"")</f>
        <v/>
      </c>
      <c r="C265" s="213" t="str">
        <f>IF(AND(A265=1,NOT(TRIM(AD265)="")),COUNT($C$3:C264)+1,"")</f>
        <v/>
      </c>
      <c r="D265" s="219" t="str">
        <f>IF(AND(A265=1,NOT(TRIM(X265)="")),COUNT($D$3:D264)+1,"")</f>
        <v/>
      </c>
      <c r="E265" s="160" t="s">
        <v>529</v>
      </c>
      <c r="F265" s="1029"/>
      <c r="G265" s="945"/>
      <c r="H265" s="946"/>
      <c r="I265" s="946"/>
      <c r="J265" s="946"/>
      <c r="K265" s="935"/>
      <c r="L265" s="941"/>
      <c r="M265" s="941"/>
      <c r="N265" s="936"/>
      <c r="O265" s="935"/>
      <c r="P265" s="941"/>
      <c r="Q265" s="941"/>
      <c r="R265" s="941"/>
      <c r="S265" s="216"/>
      <c r="T265" s="255"/>
      <c r="U265" s="947"/>
      <c r="V265" s="947"/>
      <c r="W265" s="947"/>
      <c r="X265" s="954"/>
      <c r="Y265" s="955"/>
      <c r="Z265" s="947"/>
      <c r="AA265" s="947"/>
      <c r="AB265" s="948"/>
      <c r="AC265" s="948"/>
      <c r="AD265" s="948"/>
      <c r="AE265" s="948"/>
      <c r="AF265" s="948"/>
      <c r="AG265" s="948"/>
      <c r="AH265" s="927"/>
      <c r="AI265" s="928"/>
      <c r="AJ265" s="935"/>
      <c r="AK265" s="941"/>
      <c r="AL265" s="941"/>
      <c r="AM265" s="941"/>
      <c r="AN265" s="949"/>
      <c r="AO265" s="139"/>
      <c r="AP265" s="139"/>
      <c r="AQ265" s="139"/>
      <c r="AR265" s="139"/>
      <c r="AS265" s="139"/>
      <c r="AT265" s="196"/>
      <c r="AU265" s="196"/>
      <c r="AV265" s="196"/>
      <c r="AW265" s="196"/>
      <c r="AX265" s="196"/>
      <c r="AY265" s="145"/>
      <c r="AZ265" s="143">
        <v>6</v>
      </c>
      <c r="BA265" s="143" t="str">
        <f t="shared" si="16"/>
        <v/>
      </c>
      <c r="BB265" s="143" t="str">
        <f t="shared" si="17"/>
        <v/>
      </c>
      <c r="BD265" s="190" t="s">
        <v>466</v>
      </c>
      <c r="BE265" s="190">
        <v>53</v>
      </c>
      <c r="BF265" s="190">
        <v>6</v>
      </c>
    </row>
    <row r="266" spans="1:58" ht="18" customHeight="1" x14ac:dyDescent="0.15">
      <c r="A266" s="146">
        <f t="shared" si="15"/>
        <v>0</v>
      </c>
      <c r="B266" s="219" t="str">
        <f>IF(A266=1,COUNT($B$8:B265)+1,"")</f>
        <v/>
      </c>
      <c r="C266" s="213" t="str">
        <f>IF(AND(A266=1,NOT(TRIM(AD266)="")),COUNT($C$3:C265)+1,"")</f>
        <v/>
      </c>
      <c r="D266" s="219" t="str">
        <f>IF(AND(A266=1,NOT(TRIM(X266)="")),COUNT($D$3:D265)+1,"")</f>
        <v/>
      </c>
      <c r="E266" s="160" t="s">
        <v>529</v>
      </c>
      <c r="F266" s="1029"/>
      <c r="G266" s="945"/>
      <c r="H266" s="946"/>
      <c r="I266" s="946"/>
      <c r="J266" s="946"/>
      <c r="K266" s="935"/>
      <c r="L266" s="941"/>
      <c r="M266" s="941"/>
      <c r="N266" s="936"/>
      <c r="O266" s="935"/>
      <c r="P266" s="941"/>
      <c r="Q266" s="941"/>
      <c r="R266" s="941"/>
      <c r="S266" s="216"/>
      <c r="T266" s="255"/>
      <c r="U266" s="947"/>
      <c r="V266" s="947"/>
      <c r="W266" s="947"/>
      <c r="X266" s="954"/>
      <c r="Y266" s="955"/>
      <c r="Z266" s="947"/>
      <c r="AA266" s="947"/>
      <c r="AB266" s="948"/>
      <c r="AC266" s="948"/>
      <c r="AD266" s="948"/>
      <c r="AE266" s="948"/>
      <c r="AF266" s="948"/>
      <c r="AG266" s="948"/>
      <c r="AH266" s="927"/>
      <c r="AI266" s="928"/>
      <c r="AJ266" s="935"/>
      <c r="AK266" s="941"/>
      <c r="AL266" s="941"/>
      <c r="AM266" s="941"/>
      <c r="AN266" s="949"/>
      <c r="AO266" s="139"/>
      <c r="AP266" s="139"/>
      <c r="AQ266" s="149"/>
      <c r="AR266" s="148"/>
      <c r="AS266" s="148"/>
      <c r="AT266" s="145"/>
      <c r="AU266" s="195"/>
      <c r="AV266" s="195"/>
      <c r="AW266" s="195"/>
      <c r="AX266" s="195"/>
      <c r="AY266" s="145"/>
      <c r="AZ266" s="143">
        <v>6</v>
      </c>
      <c r="BA266" s="143" t="str">
        <f t="shared" si="16"/>
        <v/>
      </c>
      <c r="BB266" s="143" t="str">
        <f t="shared" si="17"/>
        <v/>
      </c>
      <c r="BD266" s="190" t="s">
        <v>464</v>
      </c>
      <c r="BE266" s="190">
        <v>51</v>
      </c>
      <c r="BF266" s="190">
        <v>6</v>
      </c>
    </row>
    <row r="267" spans="1:58" ht="18" customHeight="1" x14ac:dyDescent="0.15">
      <c r="A267" s="146">
        <f t="shared" si="15"/>
        <v>0</v>
      </c>
      <c r="B267" s="219" t="str">
        <f>IF(A267=1,COUNT($B$8:B266)+1,"")</f>
        <v/>
      </c>
      <c r="C267" s="213" t="str">
        <f>IF(AND(A267=1,NOT(TRIM(AD267)="")),COUNT($C$3:C266)+1,"")</f>
        <v/>
      </c>
      <c r="D267" s="219" t="str">
        <f>IF(AND(A267=1,NOT(TRIM(X267)="")),COUNT($D$3:D266)+1,"")</f>
        <v/>
      </c>
      <c r="E267" s="160" t="s">
        <v>529</v>
      </c>
      <c r="F267" s="1029"/>
      <c r="G267" s="945"/>
      <c r="H267" s="946"/>
      <c r="I267" s="946"/>
      <c r="J267" s="946"/>
      <c r="K267" s="935"/>
      <c r="L267" s="941"/>
      <c r="M267" s="941"/>
      <c r="N267" s="936"/>
      <c r="O267" s="935"/>
      <c r="P267" s="941"/>
      <c r="Q267" s="941"/>
      <c r="R267" s="941"/>
      <c r="S267" s="216"/>
      <c r="T267" s="255"/>
      <c r="U267" s="947"/>
      <c r="V267" s="947"/>
      <c r="W267" s="947"/>
      <c r="X267" s="954"/>
      <c r="Y267" s="955"/>
      <c r="Z267" s="947"/>
      <c r="AA267" s="947"/>
      <c r="AB267" s="948"/>
      <c r="AC267" s="948"/>
      <c r="AD267" s="948"/>
      <c r="AE267" s="948"/>
      <c r="AF267" s="948"/>
      <c r="AG267" s="948"/>
      <c r="AH267" s="927"/>
      <c r="AI267" s="928"/>
      <c r="AJ267" s="935"/>
      <c r="AK267" s="941"/>
      <c r="AL267" s="941"/>
      <c r="AM267" s="941"/>
      <c r="AN267" s="949"/>
      <c r="AO267" s="139"/>
      <c r="AP267" s="139"/>
      <c r="AQ267" s="148"/>
      <c r="AR267" s="148"/>
      <c r="AS267" s="148"/>
      <c r="AT267" s="145"/>
      <c r="AU267" s="195"/>
      <c r="AV267" s="195"/>
      <c r="AW267" s="195"/>
      <c r="AX267" s="195"/>
      <c r="AY267" s="145"/>
      <c r="AZ267" s="143">
        <v>6</v>
      </c>
      <c r="BA267" s="143" t="str">
        <f t="shared" si="16"/>
        <v/>
      </c>
      <c r="BB267" s="143" t="str">
        <f t="shared" si="17"/>
        <v/>
      </c>
      <c r="BD267" s="190" t="s">
        <v>472</v>
      </c>
      <c r="BE267" s="190">
        <v>59</v>
      </c>
      <c r="BF267" s="190">
        <v>6</v>
      </c>
    </row>
    <row r="268" spans="1:58" ht="18" customHeight="1" x14ac:dyDescent="0.15">
      <c r="A268" s="146">
        <f t="shared" si="15"/>
        <v>0</v>
      </c>
      <c r="B268" s="219" t="str">
        <f>IF(A268=1,COUNT($B$8:B267)+1,"")</f>
        <v/>
      </c>
      <c r="C268" s="213" t="str">
        <f>IF(AND(A268=1,NOT(TRIM(AD268)="")),COUNT($C$3:C267)+1,"")</f>
        <v/>
      </c>
      <c r="D268" s="219" t="str">
        <f>IF(AND(A268=1,NOT(TRIM(X268)="")),COUNT($D$3:D267)+1,"")</f>
        <v/>
      </c>
      <c r="E268" s="160" t="s">
        <v>529</v>
      </c>
      <c r="F268" s="1029"/>
      <c r="G268" s="945"/>
      <c r="H268" s="946"/>
      <c r="I268" s="946"/>
      <c r="J268" s="946"/>
      <c r="K268" s="935"/>
      <c r="L268" s="941"/>
      <c r="M268" s="941"/>
      <c r="N268" s="936"/>
      <c r="O268" s="935"/>
      <c r="P268" s="941"/>
      <c r="Q268" s="941"/>
      <c r="R268" s="941"/>
      <c r="S268" s="216"/>
      <c r="T268" s="255"/>
      <c r="U268" s="947"/>
      <c r="V268" s="947"/>
      <c r="W268" s="947"/>
      <c r="X268" s="954"/>
      <c r="Y268" s="955"/>
      <c r="Z268" s="947"/>
      <c r="AA268" s="947"/>
      <c r="AB268" s="948"/>
      <c r="AC268" s="948"/>
      <c r="AD268" s="948"/>
      <c r="AE268" s="948"/>
      <c r="AF268" s="948"/>
      <c r="AG268" s="948"/>
      <c r="AH268" s="927"/>
      <c r="AI268" s="928"/>
      <c r="AJ268" s="935"/>
      <c r="AK268" s="941"/>
      <c r="AL268" s="941"/>
      <c r="AM268" s="941"/>
      <c r="AN268" s="949"/>
      <c r="AO268" s="139"/>
      <c r="AP268" s="139"/>
      <c r="AQ268" s="145"/>
      <c r="AR268" s="145"/>
      <c r="AS268" s="145"/>
      <c r="AT268" s="145"/>
      <c r="AU268" s="195"/>
      <c r="AV268" s="195"/>
      <c r="AW268" s="195"/>
      <c r="AX268" s="195"/>
      <c r="AY268" s="145"/>
      <c r="AZ268" s="143">
        <v>6</v>
      </c>
      <c r="BA268" s="143" t="str">
        <f t="shared" si="16"/>
        <v/>
      </c>
      <c r="BB268" s="143" t="str">
        <f t="shared" si="17"/>
        <v/>
      </c>
      <c r="BD268" s="190" t="s">
        <v>471</v>
      </c>
      <c r="BE268" s="190">
        <v>58</v>
      </c>
      <c r="BF268" s="190">
        <v>6</v>
      </c>
    </row>
    <row r="269" spans="1:58" ht="18" customHeight="1" x14ac:dyDescent="0.15">
      <c r="A269" s="146">
        <f t="shared" si="15"/>
        <v>0</v>
      </c>
      <c r="B269" s="219" t="str">
        <f>IF(A269=1,COUNT($B$8:B268)+1,"")</f>
        <v/>
      </c>
      <c r="C269" s="213" t="str">
        <f>IF(AND(A269=1,NOT(TRIM(AD269)="")),COUNT($C$3:C268)+1,"")</f>
        <v/>
      </c>
      <c r="D269" s="219" t="str">
        <f>IF(AND(A269=1,NOT(TRIM(X269)="")),COUNT($D$3:D268)+1,"")</f>
        <v/>
      </c>
      <c r="E269" s="160" t="s">
        <v>529</v>
      </c>
      <c r="F269" s="1029"/>
      <c r="G269" s="945"/>
      <c r="H269" s="946"/>
      <c r="I269" s="946"/>
      <c r="J269" s="946"/>
      <c r="K269" s="935"/>
      <c r="L269" s="941"/>
      <c r="M269" s="941"/>
      <c r="N269" s="936"/>
      <c r="O269" s="935"/>
      <c r="P269" s="941"/>
      <c r="Q269" s="941"/>
      <c r="R269" s="941"/>
      <c r="S269" s="216"/>
      <c r="T269" s="255"/>
      <c r="U269" s="947"/>
      <c r="V269" s="947"/>
      <c r="W269" s="947"/>
      <c r="X269" s="954"/>
      <c r="Y269" s="955"/>
      <c r="Z269" s="947"/>
      <c r="AA269" s="947"/>
      <c r="AB269" s="948"/>
      <c r="AC269" s="948"/>
      <c r="AD269" s="948"/>
      <c r="AE269" s="948"/>
      <c r="AF269" s="948"/>
      <c r="AG269" s="948"/>
      <c r="AH269" s="927"/>
      <c r="AI269" s="928"/>
      <c r="AJ269" s="935"/>
      <c r="AK269" s="941"/>
      <c r="AL269" s="941"/>
      <c r="AM269" s="941"/>
      <c r="AN269" s="949"/>
      <c r="AO269" s="139"/>
      <c r="AP269" s="194"/>
      <c r="AQ269" s="196"/>
      <c r="AR269" s="196"/>
      <c r="AS269" s="196"/>
      <c r="AT269" s="145"/>
      <c r="AU269" s="195"/>
      <c r="AV269" s="195"/>
      <c r="AW269" s="195"/>
      <c r="AX269" s="195"/>
      <c r="AY269" s="145"/>
      <c r="AZ269" s="143">
        <v>6</v>
      </c>
      <c r="BA269" s="143" t="str">
        <f t="shared" si="16"/>
        <v/>
      </c>
      <c r="BB269" s="143" t="str">
        <f t="shared" si="17"/>
        <v/>
      </c>
      <c r="BD269" s="190" t="s">
        <v>469</v>
      </c>
      <c r="BE269" s="190">
        <v>56</v>
      </c>
      <c r="BF269" s="190">
        <v>6</v>
      </c>
    </row>
    <row r="270" spans="1:58" ht="18" customHeight="1" x14ac:dyDescent="0.15">
      <c r="A270" s="146">
        <f t="shared" si="15"/>
        <v>0</v>
      </c>
      <c r="B270" s="219" t="str">
        <f>IF(A270=1,COUNT($B$8:B269)+1,"")</f>
        <v/>
      </c>
      <c r="C270" s="213" t="str">
        <f>IF(AND(A270=1,NOT(TRIM(AD270)="")),COUNT($C$3:C269)+1,"")</f>
        <v/>
      </c>
      <c r="D270" s="219" t="str">
        <f>IF(AND(A270=1,NOT(TRIM(X270)="")),COUNT($D$3:D269)+1,"")</f>
        <v/>
      </c>
      <c r="E270" s="160" t="s">
        <v>529</v>
      </c>
      <c r="F270" s="1029"/>
      <c r="G270" s="945"/>
      <c r="H270" s="946"/>
      <c r="I270" s="946"/>
      <c r="J270" s="946"/>
      <c r="K270" s="935"/>
      <c r="L270" s="941"/>
      <c r="M270" s="941"/>
      <c r="N270" s="936"/>
      <c r="O270" s="935"/>
      <c r="P270" s="941"/>
      <c r="Q270" s="941"/>
      <c r="R270" s="941"/>
      <c r="S270" s="216"/>
      <c r="T270" s="255"/>
      <c r="U270" s="947"/>
      <c r="V270" s="947"/>
      <c r="W270" s="947"/>
      <c r="X270" s="954"/>
      <c r="Y270" s="955"/>
      <c r="Z270" s="947"/>
      <c r="AA270" s="947"/>
      <c r="AB270" s="948"/>
      <c r="AC270" s="948"/>
      <c r="AD270" s="948"/>
      <c r="AE270" s="948"/>
      <c r="AF270" s="948"/>
      <c r="AG270" s="948"/>
      <c r="AH270" s="927"/>
      <c r="AI270" s="928"/>
      <c r="AJ270" s="935"/>
      <c r="AK270" s="941"/>
      <c r="AL270" s="941"/>
      <c r="AM270" s="941"/>
      <c r="AN270" s="949"/>
      <c r="AO270" s="139"/>
      <c r="AP270" s="147" t="s">
        <v>611</v>
      </c>
      <c r="AQ270" s="145"/>
      <c r="AR270" s="145"/>
      <c r="AS270" s="145"/>
      <c r="AT270" s="145"/>
      <c r="AU270" s="195"/>
      <c r="AV270" s="195"/>
      <c r="AW270" s="195"/>
      <c r="AX270" s="195"/>
      <c r="AY270" s="145"/>
      <c r="AZ270" s="143">
        <v>6</v>
      </c>
      <c r="BA270" s="143" t="str">
        <f t="shared" si="16"/>
        <v/>
      </c>
      <c r="BB270" s="143" t="str">
        <f t="shared" si="17"/>
        <v/>
      </c>
    </row>
    <row r="271" spans="1:58" ht="18" customHeight="1" x14ac:dyDescent="0.15">
      <c r="A271" s="146">
        <f t="shared" si="15"/>
        <v>0</v>
      </c>
      <c r="B271" s="219" t="str">
        <f>IF(A271=1,COUNT($B$8:B270)+1,"")</f>
        <v/>
      </c>
      <c r="C271" s="213" t="str">
        <f>IF(AND(A271=1,NOT(TRIM(AD271)="")),COUNT($C$3:C270)+1,"")</f>
        <v/>
      </c>
      <c r="D271" s="219" t="str">
        <f>IF(AND(A271=1,NOT(TRIM(X271)="")),COUNT($D$3:D270)+1,"")</f>
        <v/>
      </c>
      <c r="E271" s="160" t="s">
        <v>529</v>
      </c>
      <c r="F271" s="1029"/>
      <c r="G271" s="945"/>
      <c r="H271" s="946"/>
      <c r="I271" s="946"/>
      <c r="J271" s="946"/>
      <c r="K271" s="935"/>
      <c r="L271" s="941"/>
      <c r="M271" s="941"/>
      <c r="N271" s="936"/>
      <c r="O271" s="935"/>
      <c r="P271" s="941"/>
      <c r="Q271" s="941"/>
      <c r="R271" s="941"/>
      <c r="S271" s="216"/>
      <c r="T271" s="255"/>
      <c r="U271" s="947"/>
      <c r="V271" s="947"/>
      <c r="W271" s="947"/>
      <c r="X271" s="954"/>
      <c r="Y271" s="955"/>
      <c r="Z271" s="947"/>
      <c r="AA271" s="947"/>
      <c r="AB271" s="948"/>
      <c r="AC271" s="948"/>
      <c r="AD271" s="948"/>
      <c r="AE271" s="948"/>
      <c r="AF271" s="948"/>
      <c r="AG271" s="948"/>
      <c r="AH271" s="927"/>
      <c r="AI271" s="928"/>
      <c r="AJ271" s="935"/>
      <c r="AK271" s="941"/>
      <c r="AL271" s="941"/>
      <c r="AM271" s="941"/>
      <c r="AN271" s="949"/>
      <c r="AO271" s="139"/>
      <c r="AP271" s="993" t="s">
        <v>462</v>
      </c>
      <c r="AQ271" s="993"/>
      <c r="AR271" s="993"/>
      <c r="AS271" s="993"/>
      <c r="AT271" s="145"/>
      <c r="AU271" s="195"/>
      <c r="AV271" s="195"/>
      <c r="AW271" s="195"/>
      <c r="AX271" s="195"/>
      <c r="AY271" s="145"/>
      <c r="AZ271" s="143">
        <v>6</v>
      </c>
      <c r="BA271" s="143" t="str">
        <f t="shared" si="16"/>
        <v/>
      </c>
      <c r="BB271" s="143" t="str">
        <f t="shared" si="17"/>
        <v/>
      </c>
    </row>
    <row r="272" spans="1:58" ht="18" customHeight="1" x14ac:dyDescent="0.15">
      <c r="A272" s="146">
        <f t="shared" si="15"/>
        <v>0</v>
      </c>
      <c r="B272" s="219" t="str">
        <f>IF(A272=1,COUNT($B$8:B271)+1,"")</f>
        <v/>
      </c>
      <c r="C272" s="213" t="str">
        <f>IF(AND(A272=1,NOT(TRIM(AD272)="")),COUNT($C$3:C271)+1,"")</f>
        <v/>
      </c>
      <c r="D272" s="219" t="str">
        <f>IF(AND(A272=1,NOT(TRIM(X272)="")),COUNT($D$3:D271)+1,"")</f>
        <v/>
      </c>
      <c r="E272" s="160" t="s">
        <v>529</v>
      </c>
      <c r="F272" s="1029"/>
      <c r="G272" s="945"/>
      <c r="H272" s="946"/>
      <c r="I272" s="946"/>
      <c r="J272" s="946"/>
      <c r="K272" s="935"/>
      <c r="L272" s="941"/>
      <c r="M272" s="941"/>
      <c r="N272" s="936"/>
      <c r="O272" s="935"/>
      <c r="P272" s="941"/>
      <c r="Q272" s="941"/>
      <c r="R272" s="941"/>
      <c r="S272" s="216"/>
      <c r="T272" s="255"/>
      <c r="U272" s="947"/>
      <c r="V272" s="947"/>
      <c r="W272" s="947"/>
      <c r="X272" s="954"/>
      <c r="Y272" s="955"/>
      <c r="Z272" s="947"/>
      <c r="AA272" s="947"/>
      <c r="AB272" s="948"/>
      <c r="AC272" s="948"/>
      <c r="AD272" s="948"/>
      <c r="AE272" s="948"/>
      <c r="AF272" s="948"/>
      <c r="AG272" s="948"/>
      <c r="AH272" s="927"/>
      <c r="AI272" s="928"/>
      <c r="AJ272" s="935"/>
      <c r="AK272" s="941"/>
      <c r="AL272" s="941"/>
      <c r="AM272" s="941"/>
      <c r="AN272" s="949"/>
      <c r="AO272" s="139"/>
      <c r="AP272" s="993" t="s">
        <v>463</v>
      </c>
      <c r="AQ272" s="993"/>
      <c r="AR272" s="993"/>
      <c r="AS272" s="993"/>
      <c r="AT272" s="145"/>
      <c r="AU272" s="195"/>
      <c r="AV272" s="195"/>
      <c r="AW272" s="195"/>
      <c r="AX272" s="195"/>
      <c r="AY272" s="145"/>
      <c r="AZ272" s="143">
        <v>6</v>
      </c>
      <c r="BA272" s="143" t="str">
        <f t="shared" si="16"/>
        <v/>
      </c>
      <c r="BB272" s="143" t="str">
        <f t="shared" si="17"/>
        <v/>
      </c>
    </row>
    <row r="273" spans="1:54" ht="18" customHeight="1" x14ac:dyDescent="0.15">
      <c r="A273" s="146">
        <f t="shared" si="15"/>
        <v>0</v>
      </c>
      <c r="B273" s="219" t="str">
        <f>IF(A273=1,COUNT($B$8:B272)+1,"")</f>
        <v/>
      </c>
      <c r="C273" s="213" t="str">
        <f>IF(AND(A273=1,NOT(TRIM(AD273)="")),COUNT($C$3:C272)+1,"")</f>
        <v/>
      </c>
      <c r="D273" s="219" t="str">
        <f>IF(AND(A273=1,NOT(TRIM(X273)="")),COUNT($D$3:D272)+1,"")</f>
        <v/>
      </c>
      <c r="E273" s="160" t="s">
        <v>529</v>
      </c>
      <c r="F273" s="1029" t="s">
        <v>387</v>
      </c>
      <c r="G273" s="945"/>
      <c r="H273" s="946"/>
      <c r="I273" s="946"/>
      <c r="J273" s="946"/>
      <c r="K273" s="935"/>
      <c r="L273" s="941"/>
      <c r="M273" s="941"/>
      <c r="N273" s="936"/>
      <c r="O273" s="935"/>
      <c r="P273" s="941"/>
      <c r="Q273" s="941"/>
      <c r="R273" s="941"/>
      <c r="S273" s="216"/>
      <c r="T273" s="255"/>
      <c r="U273" s="947"/>
      <c r="V273" s="947"/>
      <c r="W273" s="947"/>
      <c r="X273" s="954"/>
      <c r="Y273" s="955"/>
      <c r="Z273" s="947"/>
      <c r="AA273" s="947"/>
      <c r="AB273" s="948"/>
      <c r="AC273" s="948"/>
      <c r="AD273" s="948"/>
      <c r="AE273" s="948"/>
      <c r="AF273" s="948"/>
      <c r="AG273" s="948"/>
      <c r="AH273" s="927"/>
      <c r="AI273" s="928"/>
      <c r="AJ273" s="935"/>
      <c r="AK273" s="941"/>
      <c r="AL273" s="941"/>
      <c r="AM273" s="941"/>
      <c r="AN273" s="949"/>
      <c r="AO273" s="139"/>
      <c r="AP273" s="993" t="s">
        <v>464</v>
      </c>
      <c r="AQ273" s="993"/>
      <c r="AR273" s="993"/>
      <c r="AS273" s="993"/>
      <c r="AT273" s="145"/>
      <c r="AU273" s="195"/>
      <c r="AV273" s="195"/>
      <c r="AW273" s="195"/>
      <c r="AX273" s="195"/>
      <c r="AY273" s="145"/>
      <c r="AZ273" s="143">
        <v>6</v>
      </c>
      <c r="BA273" s="143" t="str">
        <f t="shared" si="16"/>
        <v/>
      </c>
      <c r="BB273" s="143" t="str">
        <f t="shared" si="17"/>
        <v/>
      </c>
    </row>
    <row r="274" spans="1:54" ht="18" customHeight="1" x14ac:dyDescent="0.15">
      <c r="A274" s="146">
        <f t="shared" si="15"/>
        <v>0</v>
      </c>
      <c r="B274" s="219" t="str">
        <f>IF(A274=1,COUNT($B$8:B273)+1,"")</f>
        <v/>
      </c>
      <c r="C274" s="213" t="str">
        <f>IF(AND(A274=1,NOT(TRIM(AD274)="")),COUNT($C$3:C273)+1,"")</f>
        <v/>
      </c>
      <c r="D274" s="219" t="str">
        <f>IF(AND(A274=1,NOT(TRIM(X274)="")),COUNT($D$3:D273)+1,"")</f>
        <v/>
      </c>
      <c r="E274" s="160" t="s">
        <v>529</v>
      </c>
      <c r="F274" s="1029"/>
      <c r="G274" s="945"/>
      <c r="H274" s="946"/>
      <c r="I274" s="946"/>
      <c r="J274" s="946"/>
      <c r="K274" s="935"/>
      <c r="L274" s="941"/>
      <c r="M274" s="941"/>
      <c r="N274" s="936"/>
      <c r="O274" s="935"/>
      <c r="P274" s="941"/>
      <c r="Q274" s="941"/>
      <c r="R274" s="941"/>
      <c r="S274" s="216"/>
      <c r="T274" s="255"/>
      <c r="U274" s="947"/>
      <c r="V274" s="947"/>
      <c r="W274" s="947"/>
      <c r="X274" s="954"/>
      <c r="Y274" s="955"/>
      <c r="Z274" s="947"/>
      <c r="AA274" s="947"/>
      <c r="AB274" s="948"/>
      <c r="AC274" s="948"/>
      <c r="AD274" s="948"/>
      <c r="AE274" s="948"/>
      <c r="AF274" s="948"/>
      <c r="AG274" s="948"/>
      <c r="AH274" s="927"/>
      <c r="AI274" s="928"/>
      <c r="AJ274" s="935"/>
      <c r="AK274" s="941"/>
      <c r="AL274" s="941"/>
      <c r="AM274" s="941"/>
      <c r="AN274" s="949"/>
      <c r="AO274" s="139"/>
      <c r="AP274" s="993" t="s">
        <v>465</v>
      </c>
      <c r="AQ274" s="993"/>
      <c r="AR274" s="993"/>
      <c r="AS274" s="993"/>
      <c r="AT274" s="145"/>
      <c r="AU274" s="195"/>
      <c r="AV274" s="195"/>
      <c r="AW274" s="195"/>
      <c r="AX274" s="195"/>
      <c r="AY274" s="145"/>
      <c r="AZ274" s="143">
        <v>6</v>
      </c>
      <c r="BA274" s="143" t="str">
        <f t="shared" si="16"/>
        <v/>
      </c>
      <c r="BB274" s="143" t="str">
        <f t="shared" si="17"/>
        <v/>
      </c>
    </row>
    <row r="275" spans="1:54" ht="18" customHeight="1" x14ac:dyDescent="0.15">
      <c r="A275" s="146">
        <f t="shared" si="15"/>
        <v>0</v>
      </c>
      <c r="B275" s="219" t="str">
        <f>IF(A275=1,COUNT($B$8:B274)+1,"")</f>
        <v/>
      </c>
      <c r="C275" s="213" t="str">
        <f>IF(AND(A275=1,NOT(TRIM(AD275)="")),COUNT($C$3:C274)+1,"")</f>
        <v/>
      </c>
      <c r="D275" s="219" t="str">
        <f>IF(AND(A275=1,NOT(TRIM(X275)="")),COUNT($D$3:D274)+1,"")</f>
        <v/>
      </c>
      <c r="E275" s="160" t="s">
        <v>529</v>
      </c>
      <c r="F275" s="1029"/>
      <c r="G275" s="945"/>
      <c r="H275" s="946"/>
      <c r="I275" s="946"/>
      <c r="J275" s="946"/>
      <c r="K275" s="935"/>
      <c r="L275" s="941"/>
      <c r="M275" s="941"/>
      <c r="N275" s="936"/>
      <c r="O275" s="935"/>
      <c r="P275" s="941"/>
      <c r="Q275" s="941"/>
      <c r="R275" s="941"/>
      <c r="S275" s="216"/>
      <c r="T275" s="255"/>
      <c r="U275" s="947"/>
      <c r="V275" s="947"/>
      <c r="W275" s="947"/>
      <c r="X275" s="954"/>
      <c r="Y275" s="955"/>
      <c r="Z275" s="947"/>
      <c r="AA275" s="947"/>
      <c r="AB275" s="948"/>
      <c r="AC275" s="948"/>
      <c r="AD275" s="948"/>
      <c r="AE275" s="948"/>
      <c r="AF275" s="948"/>
      <c r="AG275" s="948"/>
      <c r="AH275" s="927"/>
      <c r="AI275" s="928"/>
      <c r="AJ275" s="935"/>
      <c r="AK275" s="941"/>
      <c r="AL275" s="941"/>
      <c r="AM275" s="941"/>
      <c r="AN275" s="949"/>
      <c r="AO275" s="139"/>
      <c r="AP275" s="993" t="s">
        <v>466</v>
      </c>
      <c r="AQ275" s="993"/>
      <c r="AR275" s="993"/>
      <c r="AS275" s="993"/>
      <c r="AT275" s="145"/>
      <c r="AU275" s="195"/>
      <c r="AV275" s="195"/>
      <c r="AW275" s="195"/>
      <c r="AX275" s="195"/>
      <c r="AY275" s="145"/>
      <c r="AZ275" s="143">
        <v>6</v>
      </c>
      <c r="BA275" s="143" t="str">
        <f t="shared" si="16"/>
        <v/>
      </c>
      <c r="BB275" s="143" t="str">
        <f t="shared" si="17"/>
        <v/>
      </c>
    </row>
    <row r="276" spans="1:54" ht="18" customHeight="1" x14ac:dyDescent="0.15">
      <c r="A276" s="146">
        <f t="shared" si="15"/>
        <v>0</v>
      </c>
      <c r="B276" s="219" t="str">
        <f>IF(A276=1,COUNT($B$8:B275)+1,"")</f>
        <v/>
      </c>
      <c r="C276" s="213" t="str">
        <f>IF(AND(A276=1,NOT(TRIM(AD276)="")),COUNT($C$3:C275)+1,"")</f>
        <v/>
      </c>
      <c r="D276" s="219" t="str">
        <f>IF(AND(A276=1,NOT(TRIM(X276)="")),COUNT($D$3:D275)+1,"")</f>
        <v/>
      </c>
      <c r="E276" s="160" t="s">
        <v>529</v>
      </c>
      <c r="F276" s="1029"/>
      <c r="G276" s="945"/>
      <c r="H276" s="946"/>
      <c r="I276" s="946"/>
      <c r="J276" s="946"/>
      <c r="K276" s="935"/>
      <c r="L276" s="941"/>
      <c r="M276" s="941"/>
      <c r="N276" s="936"/>
      <c r="O276" s="935"/>
      <c r="P276" s="941"/>
      <c r="Q276" s="941"/>
      <c r="R276" s="941"/>
      <c r="S276" s="216"/>
      <c r="T276" s="255"/>
      <c r="U276" s="947"/>
      <c r="V276" s="947"/>
      <c r="W276" s="947"/>
      <c r="X276" s="954"/>
      <c r="Y276" s="955"/>
      <c r="Z276" s="947"/>
      <c r="AA276" s="947"/>
      <c r="AB276" s="948"/>
      <c r="AC276" s="948"/>
      <c r="AD276" s="948"/>
      <c r="AE276" s="948"/>
      <c r="AF276" s="948"/>
      <c r="AG276" s="948"/>
      <c r="AH276" s="927"/>
      <c r="AI276" s="928"/>
      <c r="AJ276" s="935"/>
      <c r="AK276" s="941"/>
      <c r="AL276" s="941"/>
      <c r="AM276" s="941"/>
      <c r="AN276" s="949"/>
      <c r="AO276" s="139"/>
      <c r="AP276" s="993" t="s">
        <v>467</v>
      </c>
      <c r="AQ276" s="993"/>
      <c r="AR276" s="993"/>
      <c r="AS276" s="993"/>
      <c r="AT276" s="145"/>
      <c r="AU276" s="195"/>
      <c r="AV276" s="195"/>
      <c r="AW276" s="195"/>
      <c r="AX276" s="195"/>
      <c r="AY276" s="145"/>
      <c r="AZ276" s="143">
        <v>6</v>
      </c>
      <c r="BA276" s="143" t="str">
        <f t="shared" si="16"/>
        <v/>
      </c>
      <c r="BB276" s="143" t="str">
        <f t="shared" si="17"/>
        <v/>
      </c>
    </row>
    <row r="277" spans="1:54" ht="18" customHeight="1" x14ac:dyDescent="0.15">
      <c r="A277" s="146">
        <f t="shared" si="15"/>
        <v>0</v>
      </c>
      <c r="B277" s="219" t="str">
        <f>IF(A277=1,COUNT($B$8:B276)+1,"")</f>
        <v/>
      </c>
      <c r="C277" s="213" t="str">
        <f>IF(AND(A277=1,NOT(TRIM(AD277)="")),COUNT($C$3:C276)+1,"")</f>
        <v/>
      </c>
      <c r="D277" s="219" t="str">
        <f>IF(AND(A277=1,NOT(TRIM(X277)="")),COUNT($D$3:D276)+1,"")</f>
        <v/>
      </c>
      <c r="E277" s="160" t="s">
        <v>529</v>
      </c>
      <c r="F277" s="1029"/>
      <c r="G277" s="945"/>
      <c r="H277" s="946"/>
      <c r="I277" s="946"/>
      <c r="J277" s="946"/>
      <c r="K277" s="935"/>
      <c r="L277" s="941"/>
      <c r="M277" s="941"/>
      <c r="N277" s="936"/>
      <c r="O277" s="935"/>
      <c r="P277" s="941"/>
      <c r="Q277" s="941"/>
      <c r="R277" s="941"/>
      <c r="S277" s="216"/>
      <c r="T277" s="255"/>
      <c r="U277" s="947"/>
      <c r="V277" s="947"/>
      <c r="W277" s="947"/>
      <c r="X277" s="954"/>
      <c r="Y277" s="955"/>
      <c r="Z277" s="947"/>
      <c r="AA277" s="947"/>
      <c r="AB277" s="948"/>
      <c r="AC277" s="948"/>
      <c r="AD277" s="948"/>
      <c r="AE277" s="948"/>
      <c r="AF277" s="948"/>
      <c r="AG277" s="948"/>
      <c r="AH277" s="927"/>
      <c r="AI277" s="928"/>
      <c r="AJ277" s="935"/>
      <c r="AK277" s="941"/>
      <c r="AL277" s="941"/>
      <c r="AM277" s="941"/>
      <c r="AN277" s="949"/>
      <c r="AO277" s="139"/>
      <c r="AP277" s="993" t="s">
        <v>468</v>
      </c>
      <c r="AQ277" s="993"/>
      <c r="AR277" s="993"/>
      <c r="AS277" s="993"/>
      <c r="AT277" s="145"/>
      <c r="AU277" s="195"/>
      <c r="AV277" s="195"/>
      <c r="AW277" s="195"/>
      <c r="AX277" s="195"/>
      <c r="AY277" s="145"/>
      <c r="AZ277" s="143">
        <v>6</v>
      </c>
      <c r="BA277" s="143" t="str">
        <f t="shared" si="16"/>
        <v/>
      </c>
      <c r="BB277" s="143" t="str">
        <f t="shared" si="17"/>
        <v/>
      </c>
    </row>
    <row r="278" spans="1:54" ht="18" customHeight="1" x14ac:dyDescent="0.15">
      <c r="A278" s="146">
        <f t="shared" si="15"/>
        <v>0</v>
      </c>
      <c r="B278" s="219" t="str">
        <f>IF(A278=1,COUNT($B$8:B277)+1,"")</f>
        <v/>
      </c>
      <c r="C278" s="213" t="str">
        <f>IF(AND(A278=1,NOT(TRIM(AD278)="")),COUNT($C$3:C277)+1,"")</f>
        <v/>
      </c>
      <c r="D278" s="219" t="str">
        <f>IF(AND(A278=1,NOT(TRIM(X278)="")),COUNT($D$3:D277)+1,"")</f>
        <v/>
      </c>
      <c r="E278" s="160" t="s">
        <v>529</v>
      </c>
      <c r="F278" s="1029"/>
      <c r="G278" s="945"/>
      <c r="H278" s="946"/>
      <c r="I278" s="946"/>
      <c r="J278" s="946"/>
      <c r="K278" s="935"/>
      <c r="L278" s="941"/>
      <c r="M278" s="941"/>
      <c r="N278" s="936"/>
      <c r="O278" s="935"/>
      <c r="P278" s="941"/>
      <c r="Q278" s="941"/>
      <c r="R278" s="941"/>
      <c r="S278" s="216"/>
      <c r="T278" s="255"/>
      <c r="U278" s="947"/>
      <c r="V278" s="947"/>
      <c r="W278" s="947"/>
      <c r="X278" s="954"/>
      <c r="Y278" s="955"/>
      <c r="Z278" s="947"/>
      <c r="AA278" s="947"/>
      <c r="AB278" s="948"/>
      <c r="AC278" s="948"/>
      <c r="AD278" s="948"/>
      <c r="AE278" s="948"/>
      <c r="AF278" s="948"/>
      <c r="AG278" s="948"/>
      <c r="AH278" s="927"/>
      <c r="AI278" s="928"/>
      <c r="AJ278" s="935"/>
      <c r="AK278" s="941"/>
      <c r="AL278" s="941"/>
      <c r="AM278" s="941"/>
      <c r="AN278" s="949"/>
      <c r="AO278" s="139"/>
      <c r="AP278" s="993" t="s">
        <v>469</v>
      </c>
      <c r="AQ278" s="993"/>
      <c r="AR278" s="993"/>
      <c r="AS278" s="993"/>
      <c r="AT278" s="139"/>
      <c r="AU278" s="195"/>
      <c r="AV278" s="195"/>
      <c r="AW278" s="195"/>
      <c r="AX278" s="195"/>
      <c r="AY278" s="139"/>
      <c r="AZ278" s="143">
        <v>6</v>
      </c>
      <c r="BA278" s="143" t="str">
        <f t="shared" si="16"/>
        <v/>
      </c>
      <c r="BB278" s="143" t="str">
        <f t="shared" si="17"/>
        <v/>
      </c>
    </row>
    <row r="279" spans="1:54" ht="18" customHeight="1" x14ac:dyDescent="0.15">
      <c r="A279" s="146">
        <f t="shared" si="15"/>
        <v>0</v>
      </c>
      <c r="B279" s="219" t="str">
        <f>IF(A279=1,COUNT($B$8:B278)+1,"")</f>
        <v/>
      </c>
      <c r="C279" s="213" t="str">
        <f>IF(AND(A279=1,NOT(TRIM(AD279)="")),COUNT($C$3:C278)+1,"")</f>
        <v/>
      </c>
      <c r="D279" s="219" t="str">
        <f>IF(AND(A279=1,NOT(TRIM(X279)="")),COUNT($D$3:D278)+1,"")</f>
        <v/>
      </c>
      <c r="E279" s="160" t="s">
        <v>529</v>
      </c>
      <c r="F279" s="1029"/>
      <c r="G279" s="945"/>
      <c r="H279" s="946"/>
      <c r="I279" s="946"/>
      <c r="J279" s="946"/>
      <c r="K279" s="935"/>
      <c r="L279" s="941"/>
      <c r="M279" s="941"/>
      <c r="N279" s="936"/>
      <c r="O279" s="935"/>
      <c r="P279" s="941"/>
      <c r="Q279" s="941"/>
      <c r="R279" s="941"/>
      <c r="S279" s="216"/>
      <c r="T279" s="255"/>
      <c r="U279" s="947"/>
      <c r="V279" s="947"/>
      <c r="W279" s="947"/>
      <c r="X279" s="954"/>
      <c r="Y279" s="955"/>
      <c r="Z279" s="947"/>
      <c r="AA279" s="947"/>
      <c r="AB279" s="948"/>
      <c r="AC279" s="948"/>
      <c r="AD279" s="948"/>
      <c r="AE279" s="948"/>
      <c r="AF279" s="948"/>
      <c r="AG279" s="948"/>
      <c r="AH279" s="927"/>
      <c r="AI279" s="928"/>
      <c r="AJ279" s="935"/>
      <c r="AK279" s="941"/>
      <c r="AL279" s="941"/>
      <c r="AM279" s="941"/>
      <c r="AN279" s="949"/>
      <c r="AO279" s="139"/>
      <c r="AP279" s="993" t="s">
        <v>470</v>
      </c>
      <c r="AQ279" s="993"/>
      <c r="AR279" s="993"/>
      <c r="AS279" s="993"/>
      <c r="AT279" s="139"/>
      <c r="AU279" s="195"/>
      <c r="AV279" s="195"/>
      <c r="AW279" s="195"/>
      <c r="AX279" s="195"/>
      <c r="AY279" s="139"/>
      <c r="AZ279" s="143">
        <v>6</v>
      </c>
      <c r="BA279" s="143" t="str">
        <f t="shared" si="16"/>
        <v/>
      </c>
      <c r="BB279" s="143" t="str">
        <f t="shared" si="17"/>
        <v/>
      </c>
    </row>
    <row r="280" spans="1:54" ht="18" customHeight="1" x14ac:dyDescent="0.15">
      <c r="A280" s="146">
        <f t="shared" si="15"/>
        <v>0</v>
      </c>
      <c r="B280" s="219" t="str">
        <f>IF(A280=1,COUNT($B$8:B279)+1,"")</f>
        <v/>
      </c>
      <c r="C280" s="213" t="str">
        <f>IF(AND(A280=1,NOT(TRIM(AD280)="")),COUNT($C$3:C279)+1,"")</f>
        <v/>
      </c>
      <c r="D280" s="219" t="str">
        <f>IF(AND(A280=1,NOT(TRIM(X280)="")),COUNT($D$3:D279)+1,"")</f>
        <v/>
      </c>
      <c r="E280" s="160" t="s">
        <v>529</v>
      </c>
      <c r="F280" s="1029"/>
      <c r="G280" s="945"/>
      <c r="H280" s="946"/>
      <c r="I280" s="946"/>
      <c r="J280" s="946"/>
      <c r="K280" s="935"/>
      <c r="L280" s="941"/>
      <c r="M280" s="941"/>
      <c r="N280" s="936"/>
      <c r="O280" s="935"/>
      <c r="P280" s="941"/>
      <c r="Q280" s="941"/>
      <c r="R280" s="941"/>
      <c r="S280" s="216"/>
      <c r="T280" s="255"/>
      <c r="U280" s="947"/>
      <c r="V280" s="947"/>
      <c r="W280" s="947"/>
      <c r="X280" s="954"/>
      <c r="Y280" s="955"/>
      <c r="Z280" s="947"/>
      <c r="AA280" s="947"/>
      <c r="AB280" s="948"/>
      <c r="AC280" s="948"/>
      <c r="AD280" s="948"/>
      <c r="AE280" s="948"/>
      <c r="AF280" s="948"/>
      <c r="AG280" s="948"/>
      <c r="AH280" s="927"/>
      <c r="AI280" s="928"/>
      <c r="AJ280" s="935"/>
      <c r="AK280" s="941"/>
      <c r="AL280" s="941"/>
      <c r="AM280" s="941"/>
      <c r="AN280" s="949"/>
      <c r="AO280" s="139"/>
      <c r="AP280" s="993" t="s">
        <v>471</v>
      </c>
      <c r="AQ280" s="993"/>
      <c r="AR280" s="993"/>
      <c r="AS280" s="993"/>
      <c r="AT280" s="148"/>
      <c r="AU280" s="195"/>
      <c r="AV280" s="195"/>
      <c r="AW280" s="195"/>
      <c r="AX280" s="195"/>
      <c r="AY280" s="148"/>
      <c r="AZ280" s="143">
        <v>6</v>
      </c>
      <c r="BA280" s="143" t="str">
        <f t="shared" si="16"/>
        <v/>
      </c>
      <c r="BB280" s="143" t="str">
        <f t="shared" si="17"/>
        <v/>
      </c>
    </row>
    <row r="281" spans="1:54" ht="18" customHeight="1" x14ac:dyDescent="0.15">
      <c r="A281" s="146">
        <f t="shared" si="15"/>
        <v>0</v>
      </c>
      <c r="B281" s="219" t="str">
        <f>IF(A281=1,COUNT($B$8:B280)+1,"")</f>
        <v/>
      </c>
      <c r="C281" s="213" t="str">
        <f>IF(AND(A281=1,NOT(TRIM(AD281)="")),COUNT($C$3:C280)+1,"")</f>
        <v/>
      </c>
      <c r="D281" s="219" t="str">
        <f>IF(AND(A281=1,NOT(TRIM(X281)="")),COUNT($D$3:D280)+1,"")</f>
        <v/>
      </c>
      <c r="E281" s="160" t="s">
        <v>529</v>
      </c>
      <c r="F281" s="1029"/>
      <c r="G281" s="945"/>
      <c r="H281" s="946"/>
      <c r="I281" s="946"/>
      <c r="J281" s="946"/>
      <c r="K281" s="935"/>
      <c r="L281" s="941"/>
      <c r="M281" s="941"/>
      <c r="N281" s="936"/>
      <c r="O281" s="935"/>
      <c r="P281" s="941"/>
      <c r="Q281" s="941"/>
      <c r="R281" s="941"/>
      <c r="S281" s="216"/>
      <c r="T281" s="255"/>
      <c r="U281" s="947"/>
      <c r="V281" s="947"/>
      <c r="W281" s="947"/>
      <c r="X281" s="954"/>
      <c r="Y281" s="955"/>
      <c r="Z281" s="947"/>
      <c r="AA281" s="947"/>
      <c r="AB281" s="948"/>
      <c r="AC281" s="948"/>
      <c r="AD281" s="948"/>
      <c r="AE281" s="948"/>
      <c r="AF281" s="948"/>
      <c r="AG281" s="948"/>
      <c r="AH281" s="927"/>
      <c r="AI281" s="928"/>
      <c r="AJ281" s="935"/>
      <c r="AK281" s="941"/>
      <c r="AL281" s="941"/>
      <c r="AM281" s="941"/>
      <c r="AN281" s="949"/>
      <c r="AO281" s="139"/>
      <c r="AP281" s="993" t="s">
        <v>472</v>
      </c>
      <c r="AQ281" s="993"/>
      <c r="AR281" s="993"/>
      <c r="AS281" s="993"/>
      <c r="AT281" s="148"/>
      <c r="AU281" s="195"/>
      <c r="AV281" s="195"/>
      <c r="AW281" s="195"/>
      <c r="AX281" s="195"/>
      <c r="AY281" s="148"/>
      <c r="AZ281" s="143">
        <v>6</v>
      </c>
      <c r="BA281" s="143" t="str">
        <f>IF(ISBLANK(G281),"",VLOOKUP(G281,$BD$253:$BF$269,2))</f>
        <v/>
      </c>
      <c r="BB281" s="143" t="str">
        <f t="shared" si="17"/>
        <v/>
      </c>
    </row>
    <row r="282" spans="1:54" ht="18" customHeight="1" x14ac:dyDescent="0.15">
      <c r="A282" s="146">
        <f t="shared" si="15"/>
        <v>0</v>
      </c>
      <c r="B282" s="219" t="str">
        <f>IF(A282=1,COUNT($B$8:B281)+1,"")</f>
        <v/>
      </c>
      <c r="C282" s="213" t="str">
        <f>IF(AND(A282=1,NOT(TRIM(AD282)="")),COUNT($C$3:C281)+1,"")</f>
        <v/>
      </c>
      <c r="D282" s="219" t="str">
        <f>IF(AND(A282=1,NOT(TRIM(X282)="")),COUNT($D$3:D281)+1,"")</f>
        <v/>
      </c>
      <c r="E282" s="160" t="s">
        <v>529</v>
      </c>
      <c r="F282" s="1029"/>
      <c r="G282" s="945"/>
      <c r="H282" s="946"/>
      <c r="I282" s="946"/>
      <c r="J282" s="946"/>
      <c r="K282" s="935"/>
      <c r="L282" s="941"/>
      <c r="M282" s="941"/>
      <c r="N282" s="936"/>
      <c r="O282" s="935"/>
      <c r="P282" s="941"/>
      <c r="Q282" s="941"/>
      <c r="R282" s="941"/>
      <c r="S282" s="216"/>
      <c r="T282" s="255"/>
      <c r="U282" s="947"/>
      <c r="V282" s="947"/>
      <c r="W282" s="947"/>
      <c r="X282" s="954"/>
      <c r="Y282" s="955"/>
      <c r="Z282" s="947"/>
      <c r="AA282" s="947"/>
      <c r="AB282" s="948"/>
      <c r="AC282" s="948"/>
      <c r="AD282" s="948"/>
      <c r="AE282" s="948"/>
      <c r="AF282" s="948"/>
      <c r="AG282" s="948"/>
      <c r="AH282" s="927"/>
      <c r="AI282" s="928"/>
      <c r="AJ282" s="935"/>
      <c r="AK282" s="941"/>
      <c r="AL282" s="941"/>
      <c r="AM282" s="941"/>
      <c r="AN282" s="949"/>
      <c r="AO282" s="139"/>
      <c r="AP282" s="993" t="s">
        <v>473</v>
      </c>
      <c r="AQ282" s="993"/>
      <c r="AR282" s="993"/>
      <c r="AS282" s="993"/>
      <c r="AT282" s="145"/>
      <c r="AU282" s="145"/>
      <c r="AV282" s="145"/>
      <c r="AW282" s="145"/>
      <c r="AX282" s="145"/>
      <c r="AY282" s="145"/>
      <c r="AZ282" s="143">
        <v>6</v>
      </c>
      <c r="BA282" s="143" t="str">
        <f t="shared" si="16"/>
        <v/>
      </c>
      <c r="BB282" s="143" t="str">
        <f t="shared" si="17"/>
        <v/>
      </c>
    </row>
    <row r="283" spans="1:54" ht="18" customHeight="1" x14ac:dyDescent="0.15">
      <c r="A283" s="146">
        <f t="shared" si="15"/>
        <v>0</v>
      </c>
      <c r="B283" s="219" t="str">
        <f>IF(A283=1,COUNT($B$8:B282)+1,"")</f>
        <v/>
      </c>
      <c r="C283" s="213" t="str">
        <f>IF(AND(A283=1,NOT(TRIM(AD283)="")),COUNT($C$3:C282)+1,"")</f>
        <v/>
      </c>
      <c r="D283" s="219" t="str">
        <f>IF(AND(A283=1,NOT(TRIM(X283)="")),COUNT($D$3:D282)+1,"")</f>
        <v/>
      </c>
      <c r="E283" s="160" t="s">
        <v>529</v>
      </c>
      <c r="F283" s="1029" t="s">
        <v>387</v>
      </c>
      <c r="G283" s="945"/>
      <c r="H283" s="946"/>
      <c r="I283" s="946"/>
      <c r="J283" s="946"/>
      <c r="K283" s="935"/>
      <c r="L283" s="941"/>
      <c r="M283" s="941"/>
      <c r="N283" s="936"/>
      <c r="O283" s="935"/>
      <c r="P283" s="941"/>
      <c r="Q283" s="941"/>
      <c r="R283" s="941"/>
      <c r="S283" s="216"/>
      <c r="T283" s="255"/>
      <c r="U283" s="947"/>
      <c r="V283" s="947"/>
      <c r="W283" s="947"/>
      <c r="X283" s="954"/>
      <c r="Y283" s="955"/>
      <c r="Z283" s="947"/>
      <c r="AA283" s="947"/>
      <c r="AB283" s="948"/>
      <c r="AC283" s="948"/>
      <c r="AD283" s="948"/>
      <c r="AE283" s="948"/>
      <c r="AF283" s="948"/>
      <c r="AG283" s="948"/>
      <c r="AH283" s="927"/>
      <c r="AI283" s="928"/>
      <c r="AJ283" s="935"/>
      <c r="AK283" s="941"/>
      <c r="AL283" s="941"/>
      <c r="AM283" s="941"/>
      <c r="AN283" s="949"/>
      <c r="AO283" s="139"/>
      <c r="AP283" s="993" t="s">
        <v>474</v>
      </c>
      <c r="AQ283" s="993"/>
      <c r="AR283" s="993"/>
      <c r="AS283" s="993"/>
      <c r="AT283" s="148"/>
      <c r="AU283" s="148"/>
      <c r="AV283" s="148"/>
      <c r="AW283" s="148"/>
      <c r="AX283" s="148"/>
      <c r="AY283" s="148"/>
      <c r="AZ283" s="143">
        <v>6</v>
      </c>
      <c r="BA283" s="143" t="str">
        <f t="shared" si="16"/>
        <v/>
      </c>
      <c r="BB283" s="143" t="str">
        <f t="shared" si="17"/>
        <v/>
      </c>
    </row>
    <row r="284" spans="1:54" ht="18" customHeight="1" x14ac:dyDescent="0.15">
      <c r="A284" s="146">
        <f t="shared" si="15"/>
        <v>0</v>
      </c>
      <c r="B284" s="219" t="str">
        <f>IF(A284=1,COUNT($B$8:B283)+1,"")</f>
        <v/>
      </c>
      <c r="C284" s="213" t="str">
        <f>IF(AND(A284=1,NOT(TRIM(AD284)="")),COUNT($C$3:C283)+1,"")</f>
        <v/>
      </c>
      <c r="D284" s="219" t="str">
        <f>IF(AND(A284=1,NOT(TRIM(X284)="")),COUNT($D$3:D283)+1,"")</f>
        <v/>
      </c>
      <c r="E284" s="160" t="s">
        <v>529</v>
      </c>
      <c r="F284" s="1029"/>
      <c r="G284" s="945"/>
      <c r="H284" s="946"/>
      <c r="I284" s="946"/>
      <c r="J284" s="946"/>
      <c r="K284" s="935"/>
      <c r="L284" s="941"/>
      <c r="M284" s="941"/>
      <c r="N284" s="936"/>
      <c r="O284" s="935"/>
      <c r="P284" s="941"/>
      <c r="Q284" s="941"/>
      <c r="R284" s="941"/>
      <c r="S284" s="216"/>
      <c r="T284" s="255"/>
      <c r="U284" s="947"/>
      <c r="V284" s="947"/>
      <c r="W284" s="947"/>
      <c r="X284" s="954"/>
      <c r="Y284" s="955"/>
      <c r="Z284" s="947"/>
      <c r="AA284" s="947"/>
      <c r="AB284" s="948"/>
      <c r="AC284" s="948"/>
      <c r="AD284" s="948"/>
      <c r="AE284" s="948"/>
      <c r="AF284" s="948"/>
      <c r="AG284" s="948"/>
      <c r="AH284" s="927"/>
      <c r="AI284" s="928"/>
      <c r="AJ284" s="935"/>
      <c r="AK284" s="941"/>
      <c r="AL284" s="941"/>
      <c r="AM284" s="941"/>
      <c r="AN284" s="949"/>
      <c r="AO284" s="139"/>
      <c r="AP284" s="993" t="s">
        <v>475</v>
      </c>
      <c r="AQ284" s="993"/>
      <c r="AR284" s="993"/>
      <c r="AS284" s="993"/>
      <c r="AT284" s="148"/>
      <c r="AU284" s="148"/>
      <c r="AV284" s="148"/>
      <c r="AW284" s="148"/>
      <c r="AX284" s="148"/>
      <c r="AY284" s="148"/>
      <c r="AZ284" s="143">
        <v>6</v>
      </c>
      <c r="BA284" s="143" t="str">
        <f t="shared" si="16"/>
        <v/>
      </c>
      <c r="BB284" s="143" t="str">
        <f t="shared" si="17"/>
        <v/>
      </c>
    </row>
    <row r="285" spans="1:54" ht="18" customHeight="1" x14ac:dyDescent="0.15">
      <c r="A285" s="146">
        <f t="shared" si="15"/>
        <v>0</v>
      </c>
      <c r="B285" s="219" t="str">
        <f>IF(A285=1,COUNT($B$8:B284)+1,"")</f>
        <v/>
      </c>
      <c r="C285" s="213" t="str">
        <f>IF(AND(A285=1,NOT(TRIM(AD285)="")),COUNT($C$3:C284)+1,"")</f>
        <v/>
      </c>
      <c r="D285" s="219" t="str">
        <f>IF(AND(A285=1,NOT(TRIM(X285)="")),COUNT($D$3:D284)+1,"")</f>
        <v/>
      </c>
      <c r="E285" s="160" t="s">
        <v>529</v>
      </c>
      <c r="F285" s="1029"/>
      <c r="G285" s="945"/>
      <c r="H285" s="946"/>
      <c r="I285" s="946"/>
      <c r="J285" s="946"/>
      <c r="K285" s="935"/>
      <c r="L285" s="941"/>
      <c r="M285" s="941"/>
      <c r="N285" s="936"/>
      <c r="O285" s="935"/>
      <c r="P285" s="941"/>
      <c r="Q285" s="941"/>
      <c r="R285" s="941"/>
      <c r="S285" s="216"/>
      <c r="T285" s="255"/>
      <c r="U285" s="947"/>
      <c r="V285" s="947"/>
      <c r="W285" s="947"/>
      <c r="X285" s="954"/>
      <c r="Y285" s="955"/>
      <c r="Z285" s="947"/>
      <c r="AA285" s="947"/>
      <c r="AB285" s="948"/>
      <c r="AC285" s="948"/>
      <c r="AD285" s="948"/>
      <c r="AE285" s="948"/>
      <c r="AF285" s="948"/>
      <c r="AG285" s="948"/>
      <c r="AH285" s="927"/>
      <c r="AI285" s="928"/>
      <c r="AJ285" s="935"/>
      <c r="AK285" s="941"/>
      <c r="AL285" s="941"/>
      <c r="AM285" s="941"/>
      <c r="AN285" s="949"/>
      <c r="AO285" s="139"/>
      <c r="AP285" s="993" t="s">
        <v>476</v>
      </c>
      <c r="AQ285" s="993"/>
      <c r="AR285" s="993"/>
      <c r="AS285" s="993"/>
      <c r="AT285" s="139"/>
      <c r="AU285" s="139"/>
      <c r="AV285" s="139"/>
      <c r="AW285" s="139"/>
      <c r="AX285" s="139"/>
      <c r="AY285" s="139"/>
      <c r="AZ285" s="143">
        <v>6</v>
      </c>
      <c r="BA285" s="143" t="str">
        <f t="shared" si="16"/>
        <v/>
      </c>
      <c r="BB285" s="143" t="str">
        <f t="shared" si="17"/>
        <v/>
      </c>
    </row>
    <row r="286" spans="1:54" ht="18" customHeight="1" x14ac:dyDescent="0.15">
      <c r="A286" s="146">
        <f t="shared" si="15"/>
        <v>0</v>
      </c>
      <c r="B286" s="219" t="str">
        <f>IF(A286=1,COUNT($B$8:B285)+1,"")</f>
        <v/>
      </c>
      <c r="C286" s="213" t="str">
        <f>IF(AND(A286=1,NOT(TRIM(AD286)="")),COUNT($C$3:C285)+1,"")</f>
        <v/>
      </c>
      <c r="D286" s="219" t="str">
        <f>IF(AND(A286=1,NOT(TRIM(X286)="")),COUNT($D$3:D285)+1,"")</f>
        <v/>
      </c>
      <c r="E286" s="160" t="s">
        <v>529</v>
      </c>
      <c r="F286" s="1029"/>
      <c r="G286" s="945"/>
      <c r="H286" s="946"/>
      <c r="I286" s="946"/>
      <c r="J286" s="946"/>
      <c r="K286" s="935"/>
      <c r="L286" s="941"/>
      <c r="M286" s="941"/>
      <c r="N286" s="936"/>
      <c r="O286" s="935"/>
      <c r="P286" s="941"/>
      <c r="Q286" s="941"/>
      <c r="R286" s="941"/>
      <c r="S286" s="216"/>
      <c r="T286" s="255"/>
      <c r="U286" s="947"/>
      <c r="V286" s="947"/>
      <c r="W286" s="947"/>
      <c r="X286" s="954"/>
      <c r="Y286" s="955"/>
      <c r="Z286" s="947"/>
      <c r="AA286" s="947"/>
      <c r="AB286" s="948"/>
      <c r="AC286" s="948"/>
      <c r="AD286" s="948"/>
      <c r="AE286" s="948"/>
      <c r="AF286" s="948"/>
      <c r="AG286" s="948"/>
      <c r="AH286" s="927"/>
      <c r="AI286" s="928"/>
      <c r="AJ286" s="935"/>
      <c r="AK286" s="941"/>
      <c r="AL286" s="941"/>
      <c r="AM286" s="941"/>
      <c r="AN286" s="949"/>
      <c r="AO286" s="139"/>
      <c r="AP286" s="993" t="s">
        <v>391</v>
      </c>
      <c r="AQ286" s="993"/>
      <c r="AR286" s="993"/>
      <c r="AS286" s="993"/>
      <c r="AT286" s="148"/>
      <c r="AU286" s="148"/>
      <c r="AV286" s="148"/>
      <c r="AW286" s="148"/>
      <c r="AX286" s="148"/>
      <c r="AY286" s="148"/>
      <c r="AZ286" s="143">
        <v>6</v>
      </c>
      <c r="BA286" s="143" t="str">
        <f t="shared" si="16"/>
        <v/>
      </c>
      <c r="BB286" s="143" t="str">
        <f t="shared" si="17"/>
        <v/>
      </c>
    </row>
    <row r="287" spans="1:54" ht="18" customHeight="1" x14ac:dyDescent="0.15">
      <c r="A287" s="146">
        <f t="shared" si="15"/>
        <v>0</v>
      </c>
      <c r="B287" s="219" t="str">
        <f>IF(A287=1,COUNT($B$8:B286)+1,"")</f>
        <v/>
      </c>
      <c r="C287" s="213" t="str">
        <f>IF(AND(A287=1,NOT(TRIM(AD287)="")),COUNT($C$3:C286)+1,"")</f>
        <v/>
      </c>
      <c r="D287" s="219" t="str">
        <f>IF(AND(A287=1,NOT(TRIM(X287)="")),COUNT($D$3:D286)+1,"")</f>
        <v/>
      </c>
      <c r="E287" s="160" t="s">
        <v>529</v>
      </c>
      <c r="F287" s="1029"/>
      <c r="G287" s="945"/>
      <c r="H287" s="946"/>
      <c r="I287" s="946"/>
      <c r="J287" s="946"/>
      <c r="K287" s="935"/>
      <c r="L287" s="941"/>
      <c r="M287" s="941"/>
      <c r="N287" s="936"/>
      <c r="O287" s="935"/>
      <c r="P287" s="941"/>
      <c r="Q287" s="941"/>
      <c r="R287" s="941"/>
      <c r="S287" s="216"/>
      <c r="T287" s="255"/>
      <c r="U287" s="947"/>
      <c r="V287" s="947"/>
      <c r="W287" s="947"/>
      <c r="X287" s="954"/>
      <c r="Y287" s="955"/>
      <c r="Z287" s="947"/>
      <c r="AA287" s="947"/>
      <c r="AB287" s="948"/>
      <c r="AC287" s="948"/>
      <c r="AD287" s="948"/>
      <c r="AE287" s="948"/>
      <c r="AF287" s="948"/>
      <c r="AG287" s="948"/>
      <c r="AH287" s="927"/>
      <c r="AI287" s="928"/>
      <c r="AJ287" s="935"/>
      <c r="AK287" s="941"/>
      <c r="AL287" s="941"/>
      <c r="AM287" s="941"/>
      <c r="AN287" s="949"/>
      <c r="AO287" s="139"/>
      <c r="AP287" s="194"/>
      <c r="AQ287" s="196"/>
      <c r="AR287" s="196"/>
      <c r="AS287" s="196"/>
      <c r="AT287" s="148"/>
      <c r="AU287" s="148"/>
      <c r="AV287" s="148"/>
      <c r="AW287" s="148"/>
      <c r="AX287" s="148"/>
      <c r="AY287" s="148"/>
      <c r="AZ287" s="143">
        <v>6</v>
      </c>
      <c r="BA287" s="143" t="str">
        <f t="shared" si="16"/>
        <v/>
      </c>
      <c r="BB287" s="143" t="str">
        <f t="shared" si="17"/>
        <v/>
      </c>
    </row>
    <row r="288" spans="1:54" ht="18" customHeight="1" x14ac:dyDescent="0.15">
      <c r="A288" s="146">
        <f t="shared" si="15"/>
        <v>0</v>
      </c>
      <c r="B288" s="219" t="str">
        <f>IF(A288=1,COUNT($B$8:B287)+1,"")</f>
        <v/>
      </c>
      <c r="C288" s="213" t="str">
        <f>IF(AND(A288=1,NOT(TRIM(AD288)="")),COUNT($C$3:C287)+1,"")</f>
        <v/>
      </c>
      <c r="D288" s="219" t="str">
        <f>IF(AND(A288=1,NOT(TRIM(X288)="")),COUNT($D$3:D287)+1,"")</f>
        <v/>
      </c>
      <c r="E288" s="160" t="s">
        <v>529</v>
      </c>
      <c r="F288" s="1029"/>
      <c r="G288" s="945"/>
      <c r="H288" s="946"/>
      <c r="I288" s="946"/>
      <c r="J288" s="946"/>
      <c r="K288" s="935"/>
      <c r="L288" s="941"/>
      <c r="M288" s="941"/>
      <c r="N288" s="936"/>
      <c r="O288" s="935"/>
      <c r="P288" s="941"/>
      <c r="Q288" s="941"/>
      <c r="R288" s="941"/>
      <c r="S288" s="216"/>
      <c r="T288" s="255"/>
      <c r="U288" s="947"/>
      <c r="V288" s="947"/>
      <c r="W288" s="947"/>
      <c r="X288" s="954"/>
      <c r="Y288" s="955"/>
      <c r="Z288" s="947"/>
      <c r="AA288" s="947"/>
      <c r="AB288" s="948"/>
      <c r="AC288" s="948"/>
      <c r="AD288" s="948"/>
      <c r="AE288" s="948"/>
      <c r="AF288" s="948"/>
      <c r="AG288" s="948"/>
      <c r="AH288" s="927"/>
      <c r="AI288" s="928"/>
      <c r="AJ288" s="935"/>
      <c r="AK288" s="941"/>
      <c r="AL288" s="941"/>
      <c r="AM288" s="941"/>
      <c r="AN288" s="949"/>
      <c r="AO288" s="139"/>
      <c r="AP288" s="139"/>
      <c r="AQ288" s="148"/>
      <c r="AR288" s="148"/>
      <c r="AS288" s="148"/>
      <c r="AT288" s="145"/>
      <c r="AU288" s="145"/>
      <c r="AV288" s="145"/>
      <c r="AW288" s="145"/>
      <c r="AX288" s="145"/>
      <c r="AY288" s="145"/>
      <c r="AZ288" s="143">
        <v>6</v>
      </c>
      <c r="BA288" s="143" t="str">
        <f t="shared" si="16"/>
        <v/>
      </c>
      <c r="BB288" s="143" t="str">
        <f t="shared" si="17"/>
        <v/>
      </c>
    </row>
    <row r="289" spans="1:58" ht="18" customHeight="1" x14ac:dyDescent="0.15">
      <c r="A289" s="146">
        <f t="shared" si="15"/>
        <v>0</v>
      </c>
      <c r="B289" s="219" t="str">
        <f>IF(A289=1,COUNT($B$8:B288)+1,"")</f>
        <v/>
      </c>
      <c r="C289" s="213" t="str">
        <f>IF(AND(A289=1,NOT(TRIM(AD289)="")),COUNT($C$3:C288)+1,"")</f>
        <v/>
      </c>
      <c r="D289" s="219" t="str">
        <f>IF(AND(A289=1,NOT(TRIM(X289)="")),COUNT($D$3:D288)+1,"")</f>
        <v/>
      </c>
      <c r="E289" s="160" t="s">
        <v>529</v>
      </c>
      <c r="F289" s="1029"/>
      <c r="G289" s="945"/>
      <c r="H289" s="946"/>
      <c r="I289" s="946"/>
      <c r="J289" s="946"/>
      <c r="K289" s="935"/>
      <c r="L289" s="941"/>
      <c r="M289" s="941"/>
      <c r="N289" s="936"/>
      <c r="O289" s="935"/>
      <c r="P289" s="941"/>
      <c r="Q289" s="941"/>
      <c r="R289" s="941"/>
      <c r="S289" s="216"/>
      <c r="T289" s="255"/>
      <c r="U289" s="947"/>
      <c r="V289" s="947"/>
      <c r="W289" s="947"/>
      <c r="X289" s="954"/>
      <c r="Y289" s="955"/>
      <c r="Z289" s="947"/>
      <c r="AA289" s="947"/>
      <c r="AB289" s="948"/>
      <c r="AC289" s="948"/>
      <c r="AD289" s="948"/>
      <c r="AE289" s="948"/>
      <c r="AF289" s="948"/>
      <c r="AG289" s="948"/>
      <c r="AH289" s="927"/>
      <c r="AI289" s="928"/>
      <c r="AJ289" s="935"/>
      <c r="AK289" s="941"/>
      <c r="AL289" s="941"/>
      <c r="AM289" s="941"/>
      <c r="AN289" s="949"/>
      <c r="AO289" s="139"/>
      <c r="AP289" s="139"/>
      <c r="AQ289" s="149"/>
      <c r="AR289" s="148"/>
      <c r="AS289" s="148"/>
      <c r="AT289" s="148"/>
      <c r="AU289" s="148"/>
      <c r="AV289" s="148"/>
      <c r="AW289" s="148"/>
      <c r="AX289" s="148"/>
      <c r="AY289" s="148"/>
      <c r="AZ289" s="143">
        <v>6</v>
      </c>
      <c r="BA289" s="143" t="str">
        <f t="shared" si="16"/>
        <v/>
      </c>
      <c r="BB289" s="143" t="str">
        <f t="shared" si="17"/>
        <v/>
      </c>
    </row>
    <row r="290" spans="1:58" ht="18" customHeight="1" x14ac:dyDescent="0.15">
      <c r="A290" s="146">
        <f t="shared" si="15"/>
        <v>0</v>
      </c>
      <c r="B290" s="219" t="str">
        <f>IF(A290=1,COUNT($B$8:B289)+1,"")</f>
        <v/>
      </c>
      <c r="C290" s="213" t="str">
        <f>IF(AND(A290=1,NOT(TRIM(AD290)="")),COUNT($C$3:C289)+1,"")</f>
        <v/>
      </c>
      <c r="D290" s="219" t="str">
        <f>IF(AND(A290=1,NOT(TRIM(X290)="")),COUNT($D$3:D289)+1,"")</f>
        <v/>
      </c>
      <c r="E290" s="160" t="s">
        <v>529</v>
      </c>
      <c r="F290" s="1029"/>
      <c r="G290" s="945"/>
      <c r="H290" s="946"/>
      <c r="I290" s="946"/>
      <c r="J290" s="946"/>
      <c r="K290" s="935"/>
      <c r="L290" s="941"/>
      <c r="M290" s="941"/>
      <c r="N290" s="936"/>
      <c r="O290" s="935"/>
      <c r="P290" s="941"/>
      <c r="Q290" s="941"/>
      <c r="R290" s="941"/>
      <c r="S290" s="216"/>
      <c r="T290" s="255"/>
      <c r="U290" s="947"/>
      <c r="V290" s="947"/>
      <c r="W290" s="947"/>
      <c r="X290" s="954"/>
      <c r="Y290" s="955"/>
      <c r="Z290" s="947"/>
      <c r="AA290" s="947"/>
      <c r="AB290" s="948"/>
      <c r="AC290" s="948"/>
      <c r="AD290" s="948"/>
      <c r="AE290" s="948"/>
      <c r="AF290" s="948"/>
      <c r="AG290" s="948"/>
      <c r="AH290" s="927"/>
      <c r="AI290" s="928"/>
      <c r="AJ290" s="935"/>
      <c r="AK290" s="941"/>
      <c r="AL290" s="941"/>
      <c r="AM290" s="941"/>
      <c r="AN290" s="949"/>
      <c r="AO290" s="139"/>
      <c r="AP290" s="139"/>
      <c r="AQ290" s="148"/>
      <c r="AR290" s="148"/>
      <c r="AS290" s="148"/>
      <c r="AT290" s="148"/>
      <c r="AU290" s="148"/>
      <c r="AV290" s="148"/>
      <c r="AW290" s="148"/>
      <c r="AX290" s="148"/>
      <c r="AY290" s="148"/>
      <c r="AZ290" s="143">
        <v>6</v>
      </c>
      <c r="BA290" s="143" t="str">
        <f t="shared" si="16"/>
        <v/>
      </c>
      <c r="BB290" s="143" t="str">
        <f t="shared" si="17"/>
        <v/>
      </c>
    </row>
    <row r="291" spans="1:58" ht="18" customHeight="1" x14ac:dyDescent="0.15">
      <c r="A291" s="146">
        <f t="shared" si="15"/>
        <v>0</v>
      </c>
      <c r="B291" s="219" t="str">
        <f>IF(A291=1,COUNT($B$8:B290)+1,"")</f>
        <v/>
      </c>
      <c r="C291" s="213" t="str">
        <f>IF(AND(A291=1,NOT(TRIM(AD291)="")),COUNT($C$3:C290)+1,"")</f>
        <v/>
      </c>
      <c r="D291" s="219" t="str">
        <f>IF(AND(A291=1,NOT(TRIM(X291)="")),COUNT($D$3:D290)+1,"")</f>
        <v/>
      </c>
      <c r="E291" s="160" t="s">
        <v>529</v>
      </c>
      <c r="F291" s="1029"/>
      <c r="G291" s="945"/>
      <c r="H291" s="946"/>
      <c r="I291" s="946"/>
      <c r="J291" s="946"/>
      <c r="K291" s="935"/>
      <c r="L291" s="941"/>
      <c r="M291" s="941"/>
      <c r="N291" s="936"/>
      <c r="O291" s="935"/>
      <c r="P291" s="941"/>
      <c r="Q291" s="941"/>
      <c r="R291" s="941"/>
      <c r="S291" s="216"/>
      <c r="T291" s="255"/>
      <c r="U291" s="947"/>
      <c r="V291" s="947"/>
      <c r="W291" s="947"/>
      <c r="X291" s="954"/>
      <c r="Y291" s="955"/>
      <c r="Z291" s="947"/>
      <c r="AA291" s="947"/>
      <c r="AB291" s="948"/>
      <c r="AC291" s="948"/>
      <c r="AD291" s="948"/>
      <c r="AE291" s="948"/>
      <c r="AF291" s="948"/>
      <c r="AG291" s="948"/>
      <c r="AH291" s="927"/>
      <c r="AI291" s="928"/>
      <c r="AJ291" s="935"/>
      <c r="AK291" s="941"/>
      <c r="AL291" s="941"/>
      <c r="AM291" s="941"/>
      <c r="AN291" s="949"/>
      <c r="AO291" s="139"/>
      <c r="AP291" s="139"/>
      <c r="AQ291" s="145"/>
      <c r="AR291" s="145"/>
      <c r="AS291" s="150"/>
      <c r="AT291" s="145"/>
      <c r="AU291" s="145"/>
      <c r="AV291" s="145"/>
      <c r="AW291" s="145"/>
      <c r="AX291" s="145"/>
      <c r="AY291" s="145"/>
      <c r="AZ291" s="143">
        <v>6</v>
      </c>
      <c r="BA291" s="143" t="str">
        <f t="shared" si="16"/>
        <v/>
      </c>
      <c r="BB291" s="143" t="str">
        <f t="shared" si="17"/>
        <v/>
      </c>
    </row>
    <row r="292" spans="1:58" ht="18" customHeight="1" x14ac:dyDescent="0.15">
      <c r="A292" s="146">
        <f t="shared" si="15"/>
        <v>0</v>
      </c>
      <c r="B292" s="219" t="str">
        <f>IF(A292=1,COUNT($B$8:B291)+1,"")</f>
        <v/>
      </c>
      <c r="C292" s="213" t="str">
        <f>IF(AND(A292=1,NOT(TRIM(AD292)="")),COUNT($C$3:C291)+1,"")</f>
        <v/>
      </c>
      <c r="D292" s="219" t="str">
        <f>IF(AND(A292=1,NOT(TRIM(X292)="")),COUNT($D$3:D291)+1,"")</f>
        <v/>
      </c>
      <c r="E292" s="160" t="s">
        <v>529</v>
      </c>
      <c r="F292" s="1029"/>
      <c r="G292" s="945"/>
      <c r="H292" s="946"/>
      <c r="I292" s="946"/>
      <c r="J292" s="946"/>
      <c r="K292" s="935"/>
      <c r="L292" s="941"/>
      <c r="M292" s="941"/>
      <c r="N292" s="936"/>
      <c r="O292" s="935"/>
      <c r="P292" s="941"/>
      <c r="Q292" s="941"/>
      <c r="R292" s="941"/>
      <c r="S292" s="216"/>
      <c r="T292" s="255"/>
      <c r="U292" s="947"/>
      <c r="V292" s="947"/>
      <c r="W292" s="947"/>
      <c r="X292" s="954"/>
      <c r="Y292" s="955"/>
      <c r="Z292" s="947"/>
      <c r="AA292" s="947"/>
      <c r="AB292" s="948"/>
      <c r="AC292" s="948"/>
      <c r="AD292" s="948"/>
      <c r="AE292" s="948"/>
      <c r="AF292" s="948"/>
      <c r="AG292" s="948"/>
      <c r="AH292" s="927"/>
      <c r="AI292" s="928"/>
      <c r="AJ292" s="935"/>
      <c r="AK292" s="941"/>
      <c r="AL292" s="941"/>
      <c r="AM292" s="941"/>
      <c r="AN292" s="949"/>
      <c r="AO292" s="139"/>
      <c r="AP292" s="139"/>
      <c r="AQ292" s="149"/>
      <c r="AR292" s="148"/>
      <c r="AS292" s="148"/>
      <c r="AT292" s="148"/>
      <c r="AU292" s="148"/>
      <c r="AV292" s="148"/>
      <c r="AW292" s="148"/>
      <c r="AX292" s="148"/>
      <c r="AY292" s="148"/>
      <c r="AZ292" s="143">
        <v>6</v>
      </c>
      <c r="BA292" s="143" t="str">
        <f t="shared" si="16"/>
        <v/>
      </c>
      <c r="BB292" s="143" t="str">
        <f t="shared" si="17"/>
        <v/>
      </c>
    </row>
    <row r="293" spans="1:58" ht="18" customHeight="1" x14ac:dyDescent="0.15">
      <c r="A293" s="146">
        <f t="shared" si="15"/>
        <v>0</v>
      </c>
      <c r="B293" s="219" t="str">
        <f>IF(A293=1,COUNT($B$8:B292)+1,"")</f>
        <v/>
      </c>
      <c r="C293" s="213" t="str">
        <f>IF(AND(A293=1,NOT(TRIM(AD293)="")),COUNT($C$3:C292)+1,"")</f>
        <v/>
      </c>
      <c r="D293" s="219" t="str">
        <f>IF(AND(A293=1,NOT(TRIM(X293)="")),COUNT($D$3:D292)+1,"")</f>
        <v/>
      </c>
      <c r="E293" s="160" t="s">
        <v>529</v>
      </c>
      <c r="F293" s="1029" t="s">
        <v>387</v>
      </c>
      <c r="G293" s="945"/>
      <c r="H293" s="946"/>
      <c r="I293" s="946"/>
      <c r="J293" s="946"/>
      <c r="K293" s="935"/>
      <c r="L293" s="941"/>
      <c r="M293" s="941"/>
      <c r="N293" s="936"/>
      <c r="O293" s="935"/>
      <c r="P293" s="941"/>
      <c r="Q293" s="941"/>
      <c r="R293" s="941"/>
      <c r="S293" s="216"/>
      <c r="T293" s="255"/>
      <c r="U293" s="947"/>
      <c r="V293" s="947"/>
      <c r="W293" s="947"/>
      <c r="X293" s="954"/>
      <c r="Y293" s="955"/>
      <c r="Z293" s="947"/>
      <c r="AA293" s="947"/>
      <c r="AB293" s="948"/>
      <c r="AC293" s="948"/>
      <c r="AD293" s="948"/>
      <c r="AE293" s="948"/>
      <c r="AF293" s="948"/>
      <c r="AG293" s="948"/>
      <c r="AH293" s="927"/>
      <c r="AI293" s="928"/>
      <c r="AJ293" s="935"/>
      <c r="AK293" s="941"/>
      <c r="AL293" s="941"/>
      <c r="AM293" s="941"/>
      <c r="AN293" s="949"/>
      <c r="AO293" s="139"/>
      <c r="AP293" s="139"/>
      <c r="AQ293" s="148"/>
      <c r="AR293" s="148"/>
      <c r="AS293" s="148"/>
      <c r="AT293" s="148"/>
      <c r="AU293" s="148"/>
      <c r="AV293" s="148"/>
      <c r="AW293" s="148"/>
      <c r="AX293" s="148"/>
      <c r="AY293" s="148"/>
      <c r="AZ293" s="143">
        <v>6</v>
      </c>
      <c r="BA293" s="143" t="str">
        <f t="shared" si="16"/>
        <v/>
      </c>
      <c r="BB293" s="143" t="str">
        <f t="shared" si="17"/>
        <v/>
      </c>
    </row>
    <row r="294" spans="1:58" ht="18" customHeight="1" x14ac:dyDescent="0.15">
      <c r="A294" s="146">
        <f t="shared" si="15"/>
        <v>0</v>
      </c>
      <c r="B294" s="219" t="str">
        <f>IF(A294=1,COUNT($B$8:B293)+1,"")</f>
        <v/>
      </c>
      <c r="C294" s="213" t="str">
        <f>IF(AND(A294=1,NOT(TRIM(AD294)="")),COUNT($C$3:C293)+1,"")</f>
        <v/>
      </c>
      <c r="D294" s="219" t="str">
        <f>IF(AND(A294=1,NOT(TRIM(X294)="")),COUNT($D$3:D293)+1,"")</f>
        <v/>
      </c>
      <c r="E294" s="160" t="s">
        <v>529</v>
      </c>
      <c r="F294" s="1029"/>
      <c r="G294" s="945"/>
      <c r="H294" s="946"/>
      <c r="I294" s="946"/>
      <c r="J294" s="946"/>
      <c r="K294" s="935"/>
      <c r="L294" s="941"/>
      <c r="M294" s="941"/>
      <c r="N294" s="936"/>
      <c r="O294" s="935"/>
      <c r="P294" s="941"/>
      <c r="Q294" s="941"/>
      <c r="R294" s="941"/>
      <c r="S294" s="216"/>
      <c r="T294" s="255"/>
      <c r="U294" s="947"/>
      <c r="V294" s="947"/>
      <c r="W294" s="947"/>
      <c r="X294" s="954"/>
      <c r="Y294" s="955"/>
      <c r="Z294" s="947"/>
      <c r="AA294" s="947"/>
      <c r="AB294" s="948"/>
      <c r="AC294" s="948"/>
      <c r="AD294" s="948"/>
      <c r="AE294" s="948"/>
      <c r="AF294" s="948"/>
      <c r="AG294" s="948"/>
      <c r="AH294" s="927"/>
      <c r="AI294" s="928"/>
      <c r="AJ294" s="935"/>
      <c r="AK294" s="941"/>
      <c r="AL294" s="941"/>
      <c r="AM294" s="941"/>
      <c r="AN294" s="949"/>
      <c r="AO294" s="139"/>
      <c r="AP294" s="139"/>
      <c r="AQ294" s="145"/>
      <c r="AR294" s="145"/>
      <c r="AS294" s="145"/>
      <c r="AT294" s="145"/>
      <c r="AU294" s="145"/>
      <c r="AV294" s="145"/>
      <c r="AW294" s="145"/>
      <c r="AX294" s="145"/>
      <c r="AY294" s="145"/>
      <c r="AZ294" s="143">
        <v>6</v>
      </c>
      <c r="BA294" s="143" t="str">
        <f t="shared" si="16"/>
        <v/>
      </c>
      <c r="BB294" s="143" t="str">
        <f t="shared" si="17"/>
        <v/>
      </c>
    </row>
    <row r="295" spans="1:58" ht="18" customHeight="1" x14ac:dyDescent="0.15">
      <c r="A295" s="146">
        <f t="shared" si="15"/>
        <v>0</v>
      </c>
      <c r="B295" s="219" t="str">
        <f>IF(A295=1,COUNT($B$8:B294)+1,"")</f>
        <v/>
      </c>
      <c r="C295" s="213" t="str">
        <f>IF(AND(A295=1,NOT(TRIM(AD295)="")),COUNT($C$3:C294)+1,"")</f>
        <v/>
      </c>
      <c r="D295" s="219" t="str">
        <f>IF(AND(A295=1,NOT(TRIM(X295)="")),COUNT($D$3:D294)+1,"")</f>
        <v/>
      </c>
      <c r="E295" s="160" t="s">
        <v>529</v>
      </c>
      <c r="F295" s="1029"/>
      <c r="G295" s="945"/>
      <c r="H295" s="946"/>
      <c r="I295" s="946"/>
      <c r="J295" s="946"/>
      <c r="K295" s="935"/>
      <c r="L295" s="941"/>
      <c r="M295" s="941"/>
      <c r="N295" s="936"/>
      <c r="O295" s="935"/>
      <c r="P295" s="941"/>
      <c r="Q295" s="941"/>
      <c r="R295" s="941"/>
      <c r="S295" s="216"/>
      <c r="T295" s="255"/>
      <c r="U295" s="947"/>
      <c r="V295" s="947"/>
      <c r="W295" s="947"/>
      <c r="X295" s="954"/>
      <c r="Y295" s="955"/>
      <c r="Z295" s="947"/>
      <c r="AA295" s="947"/>
      <c r="AB295" s="948"/>
      <c r="AC295" s="948"/>
      <c r="AD295" s="948"/>
      <c r="AE295" s="948"/>
      <c r="AF295" s="948"/>
      <c r="AG295" s="948"/>
      <c r="AH295" s="927"/>
      <c r="AI295" s="928"/>
      <c r="AJ295" s="935"/>
      <c r="AK295" s="941"/>
      <c r="AL295" s="941"/>
      <c r="AM295" s="941"/>
      <c r="AN295" s="949"/>
      <c r="AO295" s="139"/>
      <c r="AP295" s="139"/>
      <c r="AQ295" s="149"/>
      <c r="AR295" s="148"/>
      <c r="AS295" s="148"/>
      <c r="AT295" s="148"/>
      <c r="AU295" s="148"/>
      <c r="AV295" s="148"/>
      <c r="AW295" s="148"/>
      <c r="AX295" s="148"/>
      <c r="AY295" s="148"/>
      <c r="AZ295" s="143">
        <v>6</v>
      </c>
      <c r="BA295" s="143" t="str">
        <f t="shared" si="16"/>
        <v/>
      </c>
      <c r="BB295" s="143" t="str">
        <f t="shared" si="17"/>
        <v/>
      </c>
    </row>
    <row r="296" spans="1:58" ht="18" customHeight="1" x14ac:dyDescent="0.15">
      <c r="A296" s="146">
        <f t="shared" si="15"/>
        <v>0</v>
      </c>
      <c r="B296" s="219" t="str">
        <f>IF(A296=1,COUNT($B$8:B295)+1,"")</f>
        <v/>
      </c>
      <c r="C296" s="213" t="str">
        <f>IF(AND(A296=1,NOT(TRIM(AD296)="")),COUNT($C$3:C295)+1,"")</f>
        <v/>
      </c>
      <c r="D296" s="219" t="str">
        <f>IF(AND(A296=1,NOT(TRIM(X296)="")),COUNT($D$3:D295)+1,"")</f>
        <v/>
      </c>
      <c r="E296" s="160" t="s">
        <v>529</v>
      </c>
      <c r="F296" s="1029"/>
      <c r="G296" s="945"/>
      <c r="H296" s="946"/>
      <c r="I296" s="946"/>
      <c r="J296" s="946"/>
      <c r="K296" s="935"/>
      <c r="L296" s="941"/>
      <c r="M296" s="941"/>
      <c r="N296" s="936"/>
      <c r="O296" s="935"/>
      <c r="P296" s="941"/>
      <c r="Q296" s="941"/>
      <c r="R296" s="941"/>
      <c r="S296" s="216"/>
      <c r="T296" s="255"/>
      <c r="U296" s="947"/>
      <c r="V296" s="947"/>
      <c r="W296" s="947"/>
      <c r="X296" s="954"/>
      <c r="Y296" s="955"/>
      <c r="Z296" s="947"/>
      <c r="AA296" s="947"/>
      <c r="AB296" s="948"/>
      <c r="AC296" s="948"/>
      <c r="AD296" s="948"/>
      <c r="AE296" s="948"/>
      <c r="AF296" s="948"/>
      <c r="AG296" s="948"/>
      <c r="AH296" s="927"/>
      <c r="AI296" s="928"/>
      <c r="AJ296" s="935"/>
      <c r="AK296" s="941"/>
      <c r="AL296" s="941"/>
      <c r="AM296" s="941"/>
      <c r="AN296" s="949"/>
      <c r="AO296" s="139"/>
      <c r="AP296" s="139"/>
      <c r="AQ296" s="148"/>
      <c r="AR296" s="148"/>
      <c r="AS296" s="148"/>
      <c r="AT296" s="148"/>
      <c r="AU296" s="148"/>
      <c r="AV296" s="148"/>
      <c r="AW296" s="148"/>
      <c r="AX296" s="148"/>
      <c r="AY296" s="148"/>
      <c r="AZ296" s="143">
        <v>6</v>
      </c>
      <c r="BA296" s="143" t="str">
        <f t="shared" si="16"/>
        <v/>
      </c>
      <c r="BB296" s="143" t="str">
        <f t="shared" si="17"/>
        <v/>
      </c>
    </row>
    <row r="297" spans="1:58" ht="18" customHeight="1" x14ac:dyDescent="0.15">
      <c r="A297" s="146">
        <f t="shared" si="15"/>
        <v>0</v>
      </c>
      <c r="B297" s="219" t="str">
        <f>IF(A297=1,COUNT($B$8:B296)+1,"")</f>
        <v/>
      </c>
      <c r="C297" s="213" t="str">
        <f>IF(AND(A297=1,NOT(TRIM(AD297)="")),COUNT($C$3:C296)+1,"")</f>
        <v/>
      </c>
      <c r="D297" s="219" t="str">
        <f>IF(AND(A297=1,NOT(TRIM(X297)="")),COUNT($D$3:D296)+1,"")</f>
        <v/>
      </c>
      <c r="E297" s="160" t="s">
        <v>529</v>
      </c>
      <c r="F297" s="1029"/>
      <c r="G297" s="945"/>
      <c r="H297" s="946"/>
      <c r="I297" s="946"/>
      <c r="J297" s="946"/>
      <c r="K297" s="935"/>
      <c r="L297" s="941"/>
      <c r="M297" s="941"/>
      <c r="N297" s="936"/>
      <c r="O297" s="935"/>
      <c r="P297" s="941"/>
      <c r="Q297" s="941"/>
      <c r="R297" s="941"/>
      <c r="S297" s="216"/>
      <c r="T297" s="255"/>
      <c r="U297" s="947"/>
      <c r="V297" s="947"/>
      <c r="W297" s="947"/>
      <c r="X297" s="954"/>
      <c r="Y297" s="955"/>
      <c r="Z297" s="947"/>
      <c r="AA297" s="947"/>
      <c r="AB297" s="948"/>
      <c r="AC297" s="948"/>
      <c r="AD297" s="948"/>
      <c r="AE297" s="948"/>
      <c r="AF297" s="948"/>
      <c r="AG297" s="948"/>
      <c r="AH297" s="927"/>
      <c r="AI297" s="928"/>
      <c r="AJ297" s="935"/>
      <c r="AK297" s="941"/>
      <c r="AL297" s="941"/>
      <c r="AM297" s="941"/>
      <c r="AN297" s="949"/>
      <c r="AO297" s="139"/>
      <c r="AP297" s="139"/>
      <c r="AQ297" s="145"/>
      <c r="AR297" s="145"/>
      <c r="AS297" s="145"/>
      <c r="AT297" s="145"/>
      <c r="AU297" s="145"/>
      <c r="AV297" s="145"/>
      <c r="AW297" s="145"/>
      <c r="AX297" s="145"/>
      <c r="AY297" s="145"/>
      <c r="AZ297" s="143">
        <v>6</v>
      </c>
      <c r="BA297" s="143" t="str">
        <f t="shared" si="16"/>
        <v/>
      </c>
      <c r="BB297" s="143" t="str">
        <f t="shared" si="17"/>
        <v/>
      </c>
    </row>
    <row r="298" spans="1:58" ht="18" customHeight="1" x14ac:dyDescent="0.15">
      <c r="A298" s="146">
        <f t="shared" si="15"/>
        <v>0</v>
      </c>
      <c r="B298" s="219" t="str">
        <f>IF(A298=1,COUNT($B$8:B297)+1,"")</f>
        <v/>
      </c>
      <c r="C298" s="213" t="str">
        <f>IF(AND(A298=1,NOT(TRIM(AD298)="")),COUNT($C$3:C297)+1,"")</f>
        <v/>
      </c>
      <c r="D298" s="219" t="str">
        <f>IF(AND(A298=1,NOT(TRIM(X298)="")),COUNT($D$3:D297)+1,"")</f>
        <v/>
      </c>
      <c r="E298" s="160" t="s">
        <v>529</v>
      </c>
      <c r="F298" s="1029"/>
      <c r="G298" s="945"/>
      <c r="H298" s="946"/>
      <c r="I298" s="946"/>
      <c r="J298" s="946"/>
      <c r="K298" s="935"/>
      <c r="L298" s="941"/>
      <c r="M298" s="941"/>
      <c r="N298" s="936"/>
      <c r="O298" s="935"/>
      <c r="P298" s="941"/>
      <c r="Q298" s="941"/>
      <c r="R298" s="941"/>
      <c r="S298" s="216"/>
      <c r="T298" s="255"/>
      <c r="U298" s="947"/>
      <c r="V298" s="947"/>
      <c r="W298" s="947"/>
      <c r="X298" s="954"/>
      <c r="Y298" s="955"/>
      <c r="Z298" s="947"/>
      <c r="AA298" s="947"/>
      <c r="AB298" s="948"/>
      <c r="AC298" s="948"/>
      <c r="AD298" s="948"/>
      <c r="AE298" s="948"/>
      <c r="AF298" s="948"/>
      <c r="AG298" s="948"/>
      <c r="AH298" s="927"/>
      <c r="AI298" s="928"/>
      <c r="AJ298" s="935"/>
      <c r="AK298" s="941"/>
      <c r="AL298" s="941"/>
      <c r="AM298" s="941"/>
      <c r="AN298" s="949"/>
      <c r="AO298" s="139"/>
      <c r="AP298" s="139"/>
      <c r="AQ298" s="149"/>
      <c r="AR298" s="148"/>
      <c r="AS298" s="148"/>
      <c r="AT298" s="148"/>
      <c r="AU298" s="148"/>
      <c r="AV298" s="148"/>
      <c r="AW298" s="148"/>
      <c r="AX298" s="148"/>
      <c r="AY298" s="148"/>
      <c r="AZ298" s="143">
        <v>6</v>
      </c>
      <c r="BA298" s="143" t="str">
        <f t="shared" si="16"/>
        <v/>
      </c>
      <c r="BB298" s="143" t="str">
        <f t="shared" si="17"/>
        <v/>
      </c>
    </row>
    <row r="299" spans="1:58" ht="18" customHeight="1" x14ac:dyDescent="0.15">
      <c r="A299" s="146">
        <f t="shared" si="15"/>
        <v>0</v>
      </c>
      <c r="B299" s="219" t="str">
        <f>IF(A299=1,COUNT($B$8:B298)+1,"")</f>
        <v/>
      </c>
      <c r="C299" s="213" t="str">
        <f>IF(AND(A299=1,NOT(TRIM(AD299)="")),COUNT($C$3:C298)+1,"")</f>
        <v/>
      </c>
      <c r="D299" s="219" t="str">
        <f>IF(AND(A299=1,NOT(TRIM(X299)="")),COUNT($D$3:D298)+1,"")</f>
        <v/>
      </c>
      <c r="E299" s="160" t="s">
        <v>529</v>
      </c>
      <c r="F299" s="1029"/>
      <c r="G299" s="945"/>
      <c r="H299" s="946"/>
      <c r="I299" s="946"/>
      <c r="J299" s="946"/>
      <c r="K299" s="935"/>
      <c r="L299" s="941"/>
      <c r="M299" s="941"/>
      <c r="N299" s="936"/>
      <c r="O299" s="935"/>
      <c r="P299" s="941"/>
      <c r="Q299" s="941"/>
      <c r="R299" s="941"/>
      <c r="S299" s="216"/>
      <c r="T299" s="255"/>
      <c r="U299" s="947"/>
      <c r="V299" s="947"/>
      <c r="W299" s="947"/>
      <c r="X299" s="954"/>
      <c r="Y299" s="955"/>
      <c r="Z299" s="947"/>
      <c r="AA299" s="947"/>
      <c r="AB299" s="948"/>
      <c r="AC299" s="948"/>
      <c r="AD299" s="948"/>
      <c r="AE299" s="948"/>
      <c r="AF299" s="948"/>
      <c r="AG299" s="948"/>
      <c r="AH299" s="927"/>
      <c r="AI299" s="928"/>
      <c r="AJ299" s="935"/>
      <c r="AK299" s="941"/>
      <c r="AL299" s="941"/>
      <c r="AM299" s="941"/>
      <c r="AN299" s="949"/>
      <c r="AO299" s="139"/>
      <c r="AP299" s="139"/>
      <c r="AQ299" s="148"/>
      <c r="AR299" s="148"/>
      <c r="AS299" s="148"/>
      <c r="AT299" s="148"/>
      <c r="AU299" s="148"/>
      <c r="AV299" s="148"/>
      <c r="AW299" s="148"/>
      <c r="AX299" s="148"/>
      <c r="AY299" s="148"/>
      <c r="AZ299" s="143">
        <v>6</v>
      </c>
      <c r="BA299" s="143" t="str">
        <f t="shared" si="16"/>
        <v/>
      </c>
      <c r="BB299" s="143" t="str">
        <f t="shared" si="17"/>
        <v/>
      </c>
    </row>
    <row r="300" spans="1:58" ht="18" customHeight="1" x14ac:dyDescent="0.15">
      <c r="A300" s="146">
        <f t="shared" si="15"/>
        <v>0</v>
      </c>
      <c r="B300" s="219" t="str">
        <f>IF(A300=1,COUNT($B$8:B299)+1,"")</f>
        <v/>
      </c>
      <c r="C300" s="213" t="str">
        <f>IF(AND(A300=1,NOT(TRIM(AD300)="")),COUNT($C$3:C299)+1,"")</f>
        <v/>
      </c>
      <c r="D300" s="219" t="str">
        <f>IF(AND(A300=1,NOT(TRIM(X300)="")),COUNT($D$3:D299)+1,"")</f>
        <v/>
      </c>
      <c r="E300" s="160" t="s">
        <v>529</v>
      </c>
      <c r="F300" s="1029"/>
      <c r="G300" s="945"/>
      <c r="H300" s="946"/>
      <c r="I300" s="946"/>
      <c r="J300" s="946"/>
      <c r="K300" s="935"/>
      <c r="L300" s="941"/>
      <c r="M300" s="941"/>
      <c r="N300" s="936"/>
      <c r="O300" s="935"/>
      <c r="P300" s="941"/>
      <c r="Q300" s="941"/>
      <c r="R300" s="941"/>
      <c r="S300" s="216"/>
      <c r="T300" s="255"/>
      <c r="U300" s="947"/>
      <c r="V300" s="947"/>
      <c r="W300" s="947"/>
      <c r="X300" s="954"/>
      <c r="Y300" s="955"/>
      <c r="Z300" s="947"/>
      <c r="AA300" s="947"/>
      <c r="AB300" s="948"/>
      <c r="AC300" s="948"/>
      <c r="AD300" s="948"/>
      <c r="AE300" s="948"/>
      <c r="AF300" s="948"/>
      <c r="AG300" s="948"/>
      <c r="AH300" s="927"/>
      <c r="AI300" s="928"/>
      <c r="AJ300" s="935"/>
      <c r="AK300" s="941"/>
      <c r="AL300" s="941"/>
      <c r="AM300" s="941"/>
      <c r="AN300" s="949"/>
      <c r="AO300" s="139"/>
      <c r="AP300" s="139"/>
      <c r="AQ300" s="145"/>
      <c r="AR300" s="145"/>
      <c r="AS300" s="145"/>
      <c r="AT300" s="145"/>
      <c r="AU300" s="145"/>
      <c r="AV300" s="145"/>
      <c r="AW300" s="145"/>
      <c r="AX300" s="145"/>
      <c r="AY300" s="145"/>
      <c r="AZ300" s="143">
        <v>6</v>
      </c>
      <c r="BA300" s="143" t="str">
        <f t="shared" si="16"/>
        <v/>
      </c>
      <c r="BB300" s="143" t="str">
        <f t="shared" si="17"/>
        <v/>
      </c>
    </row>
    <row r="301" spans="1:58" ht="18" customHeight="1" x14ac:dyDescent="0.15">
      <c r="A301" s="146">
        <f t="shared" si="15"/>
        <v>0</v>
      </c>
      <c r="B301" s="219" t="str">
        <f>IF(A301=1,COUNT($B$8:B300)+1,"")</f>
        <v/>
      </c>
      <c r="C301" s="213" t="str">
        <f>IF(AND(A301=1,NOT(TRIM(AD301)="")),COUNT($C$3:C300)+1,"")</f>
        <v/>
      </c>
      <c r="D301" s="219" t="str">
        <f>IF(AND(A301=1,NOT(TRIM(X301)="")),COUNT($D$3:D300)+1,"")</f>
        <v/>
      </c>
      <c r="E301" s="160" t="s">
        <v>529</v>
      </c>
      <c r="F301" s="1029"/>
      <c r="G301" s="945"/>
      <c r="H301" s="946"/>
      <c r="I301" s="946"/>
      <c r="J301" s="946"/>
      <c r="K301" s="935"/>
      <c r="L301" s="941"/>
      <c r="M301" s="941"/>
      <c r="N301" s="936"/>
      <c r="O301" s="935"/>
      <c r="P301" s="941"/>
      <c r="Q301" s="941"/>
      <c r="R301" s="941"/>
      <c r="S301" s="216"/>
      <c r="T301" s="255"/>
      <c r="U301" s="947"/>
      <c r="V301" s="947"/>
      <c r="W301" s="947"/>
      <c r="X301" s="954"/>
      <c r="Y301" s="955"/>
      <c r="Z301" s="947"/>
      <c r="AA301" s="947"/>
      <c r="AB301" s="948"/>
      <c r="AC301" s="948"/>
      <c r="AD301" s="948"/>
      <c r="AE301" s="948"/>
      <c r="AF301" s="948"/>
      <c r="AG301" s="948"/>
      <c r="AH301" s="927"/>
      <c r="AI301" s="928"/>
      <c r="AJ301" s="935"/>
      <c r="AK301" s="941"/>
      <c r="AL301" s="941"/>
      <c r="AM301" s="941"/>
      <c r="AN301" s="949"/>
      <c r="AO301" s="139"/>
      <c r="AP301" s="139"/>
      <c r="AQ301" s="149"/>
      <c r="AR301" s="148"/>
      <c r="AS301" s="148"/>
      <c r="AT301" s="148"/>
      <c r="AU301" s="148"/>
      <c r="AV301" s="148"/>
      <c r="AW301" s="148"/>
      <c r="AX301" s="148"/>
      <c r="AY301" s="148"/>
      <c r="AZ301" s="143">
        <v>6</v>
      </c>
      <c r="BA301" s="143" t="str">
        <f t="shared" si="16"/>
        <v/>
      </c>
      <c r="BB301" s="143" t="str">
        <f t="shared" si="17"/>
        <v/>
      </c>
    </row>
    <row r="302" spans="1:58" ht="18" customHeight="1" thickBot="1" x14ac:dyDescent="0.2">
      <c r="A302" s="146">
        <f t="shared" si="15"/>
        <v>0</v>
      </c>
      <c r="B302" s="219" t="str">
        <f>IF(A302=1,COUNT($B$8:B301)+1,"")</f>
        <v/>
      </c>
      <c r="C302" s="213" t="str">
        <f>IF(AND(A302=1,NOT(TRIM(AD302)="")),COUNT($C$3:C301)+1,"")</f>
        <v/>
      </c>
      <c r="D302" s="219" t="str">
        <f>IF(AND(A302=1,NOT(TRIM(X302)="")),COUNT($D$3:D301)+1,"")</f>
        <v/>
      </c>
      <c r="E302" s="160" t="s">
        <v>529</v>
      </c>
      <c r="F302" s="1030"/>
      <c r="G302" s="952"/>
      <c r="H302" s="953"/>
      <c r="I302" s="953"/>
      <c r="J302" s="953"/>
      <c r="K302" s="942"/>
      <c r="L302" s="943"/>
      <c r="M302" s="943"/>
      <c r="N302" s="943"/>
      <c r="O302" s="942"/>
      <c r="P302" s="943"/>
      <c r="Q302" s="943"/>
      <c r="R302" s="943"/>
      <c r="S302" s="152"/>
      <c r="T302" s="256"/>
      <c r="U302" s="959"/>
      <c r="V302" s="959"/>
      <c r="W302" s="959"/>
      <c r="X302" s="995"/>
      <c r="Y302" s="996"/>
      <c r="Z302" s="959"/>
      <c r="AA302" s="959"/>
      <c r="AB302" s="960"/>
      <c r="AC302" s="960"/>
      <c r="AD302" s="960"/>
      <c r="AE302" s="960"/>
      <c r="AF302" s="960"/>
      <c r="AG302" s="960"/>
      <c r="AH302" s="929"/>
      <c r="AI302" s="930"/>
      <c r="AJ302" s="942"/>
      <c r="AK302" s="943"/>
      <c r="AL302" s="943"/>
      <c r="AM302" s="943"/>
      <c r="AN302" s="958"/>
      <c r="AO302" s="139"/>
      <c r="AP302" s="139"/>
      <c r="AQ302" s="148"/>
      <c r="AR302" s="148"/>
      <c r="AS302" s="148"/>
      <c r="AT302" s="148"/>
      <c r="AU302" s="148"/>
      <c r="AV302" s="148"/>
      <c r="AW302" s="148"/>
      <c r="AX302" s="148"/>
      <c r="AY302" s="148"/>
      <c r="AZ302" s="143">
        <v>6</v>
      </c>
      <c r="BA302" s="143" t="str">
        <f t="shared" si="16"/>
        <v/>
      </c>
      <c r="BB302" s="143" t="str">
        <f t="shared" si="17"/>
        <v/>
      </c>
    </row>
    <row r="303" spans="1:58" ht="18" customHeight="1" x14ac:dyDescent="0.15">
      <c r="A303" s="156">
        <f t="shared" si="15"/>
        <v>1</v>
      </c>
      <c r="B303" s="156"/>
      <c r="C303" s="214">
        <f>IF(AND(A303=1,NOT(TRIM(AD303)="")),COUNT($C$3:C302)+1,"")</f>
        <v>13</v>
      </c>
      <c r="D303" s="219" t="str">
        <f>IF(AND(A303=1,NOT(TRIM(X303)="")),COUNT($D$3:D302)+1,"")</f>
        <v/>
      </c>
      <c r="E303" s="159" t="s">
        <v>533</v>
      </c>
      <c r="F303" s="1031" t="s">
        <v>386</v>
      </c>
      <c r="G303" s="950" t="s">
        <v>460</v>
      </c>
      <c r="H303" s="951"/>
      <c r="I303" s="951"/>
      <c r="J303" s="951"/>
      <c r="K303" s="935" t="s">
        <v>673</v>
      </c>
      <c r="L303" s="941"/>
      <c r="M303" s="941"/>
      <c r="N303" s="936"/>
      <c r="O303" s="962" t="s">
        <v>675</v>
      </c>
      <c r="P303" s="963"/>
      <c r="Q303" s="963"/>
      <c r="R303" s="963"/>
      <c r="S303" s="216" t="s">
        <v>408</v>
      </c>
      <c r="T303" s="255">
        <v>1</v>
      </c>
      <c r="U303" s="947"/>
      <c r="V303" s="947"/>
      <c r="W303" s="947"/>
      <c r="X303" s="987"/>
      <c r="Y303" s="988"/>
      <c r="Z303" s="947"/>
      <c r="AA303" s="947"/>
      <c r="AB303" s="948"/>
      <c r="AC303" s="948"/>
      <c r="AD303" s="1070" t="s">
        <v>810</v>
      </c>
      <c r="AE303" s="1070"/>
      <c r="AF303" s="948" t="s">
        <v>665</v>
      </c>
      <c r="AG303" s="948"/>
      <c r="AH303" s="927"/>
      <c r="AI303" s="928"/>
      <c r="AJ303" s="948" t="s">
        <v>679</v>
      </c>
      <c r="AK303" s="948"/>
      <c r="AL303" s="948"/>
      <c r="AM303" s="948"/>
      <c r="AN303" s="961"/>
      <c r="AO303" s="139"/>
      <c r="AP303" s="142"/>
      <c r="AQ303" s="142"/>
      <c r="AR303" s="142"/>
      <c r="AS303" s="142"/>
      <c r="AT303" s="142"/>
      <c r="AU303" s="142"/>
      <c r="AV303" s="142"/>
      <c r="AW303" s="142"/>
      <c r="AX303" s="142"/>
      <c r="AY303" s="142"/>
      <c r="AZ303" s="143">
        <v>7</v>
      </c>
      <c r="BA303" s="143">
        <f>IF(ISBLANK(G303),"",VLOOKUP(G303,$BD$303:$BF$313,2))</f>
        <v>84</v>
      </c>
      <c r="BB303" s="143" t="str">
        <f t="shared" si="1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,7
 ,84
 ,'水飲み'
 ,2001
 ,'H=750　自閉式水栓'
 ,1
 ,'基'
 ,0
 ,0
 ,'○○○㈱ ０４３－×××－×××'
 ,ltrim(str(MAX([FB_FACILITY_ID])+1))+'/'+'20160401_千葉第１公園.水飲み.jpg'
 ,0
 ,0
 ,'1900/1/0'
 FROM [PMS_chiba].[dbo].[FACILITY_BASE_TABLE]
</v>
      </c>
      <c r="BD303" s="190" t="s">
        <v>391</v>
      </c>
      <c r="BE303" s="190">
        <v>86</v>
      </c>
      <c r="BF303" s="190">
        <v>7</v>
      </c>
    </row>
    <row r="304" spans="1:58" ht="18" customHeight="1" x14ac:dyDescent="0.15">
      <c r="A304" s="156">
        <f t="shared" si="15"/>
        <v>1</v>
      </c>
      <c r="B304" s="156"/>
      <c r="C304" s="214">
        <f>IF(AND(A304=1,NOT(TRIM(AD304)="")),COUNT($C$3:C303)+1,"")</f>
        <v>14</v>
      </c>
      <c r="D304" s="219" t="str">
        <f>IF(AND(A304=1,NOT(TRIM(X304)="")),COUNT($D$3:D303)+1,"")</f>
        <v/>
      </c>
      <c r="E304" s="159" t="s">
        <v>529</v>
      </c>
      <c r="F304" s="1032"/>
      <c r="G304" s="1067" t="s">
        <v>455</v>
      </c>
      <c r="H304" s="1068"/>
      <c r="I304" s="1068"/>
      <c r="J304" s="1069"/>
      <c r="K304" s="935" t="s">
        <v>455</v>
      </c>
      <c r="L304" s="941"/>
      <c r="M304" s="941"/>
      <c r="N304" s="936"/>
      <c r="O304" s="971"/>
      <c r="P304" s="972"/>
      <c r="Q304" s="972"/>
      <c r="R304" s="972"/>
      <c r="S304" s="216" t="s">
        <v>741</v>
      </c>
      <c r="T304" s="255">
        <v>1</v>
      </c>
      <c r="U304" s="947"/>
      <c r="V304" s="947"/>
      <c r="W304" s="947"/>
      <c r="X304" s="954"/>
      <c r="Y304" s="955"/>
      <c r="Z304" s="947"/>
      <c r="AA304" s="947"/>
      <c r="AB304" s="948"/>
      <c r="AC304" s="948"/>
      <c r="AD304" s="948" t="s">
        <v>810</v>
      </c>
      <c r="AE304" s="948"/>
      <c r="AF304" s="948" t="s">
        <v>665</v>
      </c>
      <c r="AG304" s="948"/>
      <c r="AH304" s="927"/>
      <c r="AI304" s="928"/>
      <c r="AJ304" s="935" t="s">
        <v>811</v>
      </c>
      <c r="AK304" s="941"/>
      <c r="AL304" s="941"/>
      <c r="AM304" s="941"/>
      <c r="AN304" s="949"/>
      <c r="AO304" s="139"/>
      <c r="AP304" s="144" t="s">
        <v>392</v>
      </c>
      <c r="AQ304" s="145"/>
      <c r="AR304" s="145"/>
      <c r="AS304" s="145"/>
      <c r="AT304" s="145"/>
      <c r="AU304" s="145"/>
      <c r="AV304" s="145"/>
      <c r="AW304" s="145"/>
      <c r="AX304" s="145"/>
      <c r="AY304" s="142"/>
      <c r="AZ304" s="143">
        <v>7</v>
      </c>
      <c r="BA304" s="143">
        <f t="shared" ref="BA304:BA352" si="18">IF(ISBLANK(G304),"",VLOOKUP(G304,$BD$303:$BF$313,2))</f>
        <v>79</v>
      </c>
      <c r="BB304" s="143" t="str">
        <f t="shared" si="1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,7
 ,79
 ,'駐車場'
 ,2001
 ,NULL
 ,1
 ,'個所'
 ,0
 ,0
 ,'○○○㈱ ０４３－×××－×××'
 ,ltrim(str(MAX([FB_FACILITY_ID])+1))+'/'+'20160401_千葉第１公園.駐車場.jpg'
 ,0
 ,0
 ,'1900/1/0'
 FROM [PMS_chiba].[dbo].[FACILITY_BASE_TABLE]
</v>
      </c>
      <c r="BD304" s="190" t="s">
        <v>453</v>
      </c>
      <c r="BE304" s="190">
        <v>77</v>
      </c>
      <c r="BF304" s="190">
        <v>7</v>
      </c>
    </row>
    <row r="305" spans="1:58" ht="18" customHeight="1" x14ac:dyDescent="0.15">
      <c r="A305" s="156">
        <f t="shared" si="15"/>
        <v>1</v>
      </c>
      <c r="B305" s="156"/>
      <c r="C305" s="214">
        <f>IF(AND(A305=1,NOT(TRIM(AD305)="")),COUNT($C$3:C304)+1,"")</f>
        <v>15</v>
      </c>
      <c r="D305" s="219">
        <f>IF(AND(A305=1,NOT(TRIM(X305)="")),COUNT($D$3:D304)+1,"")</f>
        <v>2</v>
      </c>
      <c r="E305" s="159" t="s">
        <v>529</v>
      </c>
      <c r="F305" s="1032"/>
      <c r="G305" s="950" t="s">
        <v>457</v>
      </c>
      <c r="H305" s="951"/>
      <c r="I305" s="951"/>
      <c r="J305" s="951"/>
      <c r="K305" s="935" t="s">
        <v>457</v>
      </c>
      <c r="L305" s="941"/>
      <c r="M305" s="941"/>
      <c r="N305" s="936"/>
      <c r="O305" s="935" t="s">
        <v>815</v>
      </c>
      <c r="P305" s="941"/>
      <c r="Q305" s="941"/>
      <c r="R305" s="941"/>
      <c r="S305" s="216" t="s">
        <v>814</v>
      </c>
      <c r="T305" s="255">
        <v>1</v>
      </c>
      <c r="U305" s="994" t="s">
        <v>817</v>
      </c>
      <c r="V305" s="947"/>
      <c r="W305" s="947"/>
      <c r="X305" s="954" t="s">
        <v>546</v>
      </c>
      <c r="Y305" s="955"/>
      <c r="Z305" s="947" t="s">
        <v>816</v>
      </c>
      <c r="AA305" s="947"/>
      <c r="AB305" s="947" t="s">
        <v>816</v>
      </c>
      <c r="AC305" s="947"/>
      <c r="AD305" s="948" t="s">
        <v>810</v>
      </c>
      <c r="AE305" s="948"/>
      <c r="AF305" s="948" t="s">
        <v>665</v>
      </c>
      <c r="AG305" s="948"/>
      <c r="AH305" s="927"/>
      <c r="AI305" s="928"/>
      <c r="AJ305" s="935" t="s">
        <v>812</v>
      </c>
      <c r="AK305" s="941"/>
      <c r="AL305" s="941"/>
      <c r="AM305" s="941"/>
      <c r="AN305" s="949"/>
      <c r="AO305" s="141"/>
      <c r="AP305" s="194"/>
      <c r="AQ305" s="197"/>
      <c r="AR305" s="196"/>
      <c r="AS305" s="196"/>
      <c r="AT305" s="196"/>
      <c r="AU305" s="196"/>
      <c r="AV305" s="196"/>
      <c r="AW305" s="196"/>
      <c r="AX305" s="196"/>
      <c r="AY305" s="145"/>
      <c r="AZ305" s="143">
        <v>7</v>
      </c>
      <c r="BA305" s="143">
        <f t="shared" si="18"/>
        <v>81</v>
      </c>
      <c r="BB305" s="143" t="str">
        <f t="shared" si="17"/>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,7
 ,81
 ,'便所'
 ,2001
 ,'アルミサンドイッチパネル'
 ,1
 ,'棟'
 ,1
 ,0
 ,'小：和１、大：和１・洋１（うちバリアフリー対応１） ○○○㈱ ０４３－×××－×××'
 ,ltrim(str(MAX([FB_FACILITY_ID])+1))+'/'+'20160401_千葉第１公園.便所.jpg'
 ,○○
 ,○○
 ,'1900/1/0'
 FROM [PMS_chiba].[dbo].[FACILITY_BASE_TABLE]
</v>
      </c>
      <c r="BD305" s="190" t="s">
        <v>456</v>
      </c>
      <c r="BE305" s="190">
        <v>80</v>
      </c>
      <c r="BF305" s="190">
        <v>7</v>
      </c>
    </row>
    <row r="306" spans="1:58" ht="18" customHeight="1" x14ac:dyDescent="0.15">
      <c r="A306" s="156">
        <f t="shared" si="15"/>
        <v>0</v>
      </c>
      <c r="B306" s="156"/>
      <c r="C306" s="214" t="str">
        <f>IF(AND(A306=1,NOT(TRIM(AD306)="")),COUNT($C$3:C305)+1,"")</f>
        <v/>
      </c>
      <c r="D306" s="219" t="str">
        <f>IF(AND(A306=1,NOT(TRIM(X306)="")),COUNT($D$3:D305)+1,"")</f>
        <v/>
      </c>
      <c r="E306" s="159" t="s">
        <v>529</v>
      </c>
      <c r="F306" s="1032"/>
      <c r="G306" s="950"/>
      <c r="H306" s="951"/>
      <c r="I306" s="951"/>
      <c r="J306" s="951"/>
      <c r="K306" s="935"/>
      <c r="L306" s="941"/>
      <c r="M306" s="941"/>
      <c r="N306" s="936"/>
      <c r="O306" s="935"/>
      <c r="P306" s="941"/>
      <c r="Q306" s="941"/>
      <c r="R306" s="941"/>
      <c r="S306" s="216"/>
      <c r="T306" s="255"/>
      <c r="U306" s="947"/>
      <c r="V306" s="947"/>
      <c r="W306" s="947"/>
      <c r="X306" s="954"/>
      <c r="Y306" s="955"/>
      <c r="Z306" s="947"/>
      <c r="AA306" s="947"/>
      <c r="AB306" s="948"/>
      <c r="AC306" s="948"/>
      <c r="AD306" s="948"/>
      <c r="AE306" s="948"/>
      <c r="AF306" s="948"/>
      <c r="AG306" s="948"/>
      <c r="AH306" s="927"/>
      <c r="AI306" s="928"/>
      <c r="AJ306" s="935"/>
      <c r="AK306" s="941"/>
      <c r="AL306" s="941"/>
      <c r="AM306" s="941"/>
      <c r="AN306" s="949"/>
      <c r="AO306" s="141"/>
      <c r="AP306" s="194"/>
      <c r="AQ306" s="196"/>
      <c r="AR306" s="196"/>
      <c r="AS306" s="196"/>
      <c r="AT306" s="196"/>
      <c r="AU306" s="196"/>
      <c r="AV306" s="196"/>
      <c r="AW306" s="196"/>
      <c r="AX306" s="196"/>
      <c r="AY306" s="145"/>
      <c r="AZ306" s="143">
        <v>7</v>
      </c>
      <c r="BA306" s="143" t="str">
        <f t="shared" si="18"/>
        <v/>
      </c>
      <c r="BB306" s="143" t="str">
        <f t="shared" si="17"/>
        <v/>
      </c>
      <c r="BD306" s="190" t="s">
        <v>458</v>
      </c>
      <c r="BE306" s="190">
        <v>82</v>
      </c>
      <c r="BF306" s="190">
        <v>7</v>
      </c>
    </row>
    <row r="307" spans="1:58" ht="18" customHeight="1" x14ac:dyDescent="0.15">
      <c r="A307" s="219">
        <f t="shared" si="15"/>
        <v>0</v>
      </c>
      <c r="B307" s="219" t="str">
        <f>IF(A307=1,COUNT($B$8:B306)+1,"")</f>
        <v/>
      </c>
      <c r="C307" s="219" t="str">
        <f>IF(AND(A307=1,NOT(TRIM(AD307)="")),COUNT($C$3:C306)+1,"")</f>
        <v/>
      </c>
      <c r="D307" s="219" t="str">
        <f>IF(AND(A307=1,NOT(TRIM(X307)="")),COUNT($D$3:D306)+1,"")</f>
        <v/>
      </c>
      <c r="E307" s="215" t="s">
        <v>533</v>
      </c>
      <c r="F307" s="1032"/>
      <c r="G307" s="950"/>
      <c r="H307" s="951"/>
      <c r="I307" s="951"/>
      <c r="J307" s="951"/>
      <c r="K307" s="935"/>
      <c r="L307" s="941"/>
      <c r="M307" s="941"/>
      <c r="N307" s="936"/>
      <c r="O307" s="935"/>
      <c r="P307" s="941"/>
      <c r="Q307" s="941"/>
      <c r="R307" s="941"/>
      <c r="S307" s="216"/>
      <c r="T307" s="255"/>
      <c r="U307" s="947"/>
      <c r="V307" s="947"/>
      <c r="W307" s="947"/>
      <c r="X307" s="954"/>
      <c r="Y307" s="955"/>
      <c r="Z307" s="947"/>
      <c r="AA307" s="947"/>
      <c r="AB307" s="948"/>
      <c r="AC307" s="948"/>
      <c r="AD307" s="948"/>
      <c r="AE307" s="948"/>
      <c r="AF307" s="948"/>
      <c r="AG307" s="948"/>
      <c r="AH307" s="927"/>
      <c r="AI307" s="928"/>
      <c r="AJ307" s="935"/>
      <c r="AK307" s="941"/>
      <c r="AL307" s="941"/>
      <c r="AM307" s="941"/>
      <c r="AN307" s="949"/>
      <c r="AO307" s="139"/>
      <c r="AP307" s="194"/>
      <c r="AQ307" s="195"/>
      <c r="AR307" s="195"/>
      <c r="AS307" s="195"/>
      <c r="AT307" s="195"/>
      <c r="AU307" s="195"/>
      <c r="AV307" s="195"/>
      <c r="AW307" s="195"/>
      <c r="AX307" s="195"/>
      <c r="AY307" s="145"/>
      <c r="AZ307" s="143">
        <v>7</v>
      </c>
      <c r="BA307" s="143" t="str">
        <f t="shared" si="18"/>
        <v/>
      </c>
      <c r="BB307" s="143" t="str">
        <f t="shared" si="17"/>
        <v/>
      </c>
      <c r="BD307" s="190" t="s">
        <v>459</v>
      </c>
      <c r="BE307" s="190">
        <v>83</v>
      </c>
      <c r="BF307" s="190">
        <v>7</v>
      </c>
    </row>
    <row r="308" spans="1:58" ht="18" customHeight="1" x14ac:dyDescent="0.15">
      <c r="A308" s="146">
        <f t="shared" si="15"/>
        <v>0</v>
      </c>
      <c r="B308" s="219" t="str">
        <f>IF(A308=1,COUNT($B$8:B307)+1,"")</f>
        <v/>
      </c>
      <c r="C308" s="213" t="str">
        <f>IF(AND(A308=1,NOT(TRIM(AD308)="")),COUNT($C$3:C307)+1,"")</f>
        <v/>
      </c>
      <c r="D308" s="219" t="str">
        <f>IF(AND(A308=1,NOT(TRIM(X308)="")),COUNT($D$3:D307)+1,"")</f>
        <v/>
      </c>
      <c r="E308" s="215" t="s">
        <v>529</v>
      </c>
      <c r="F308" s="1032"/>
      <c r="G308" s="950"/>
      <c r="H308" s="951"/>
      <c r="I308" s="951"/>
      <c r="J308" s="951"/>
      <c r="K308" s="935"/>
      <c r="L308" s="941"/>
      <c r="M308" s="941"/>
      <c r="N308" s="936"/>
      <c r="O308" s="935"/>
      <c r="P308" s="941"/>
      <c r="Q308" s="941"/>
      <c r="R308" s="941"/>
      <c r="S308" s="216"/>
      <c r="T308" s="255"/>
      <c r="U308" s="947"/>
      <c r="V308" s="947"/>
      <c r="W308" s="947"/>
      <c r="X308" s="954"/>
      <c r="Y308" s="955"/>
      <c r="Z308" s="947"/>
      <c r="AA308" s="947"/>
      <c r="AB308" s="948"/>
      <c r="AC308" s="948"/>
      <c r="AD308" s="948"/>
      <c r="AE308" s="948"/>
      <c r="AF308" s="948"/>
      <c r="AG308" s="948"/>
      <c r="AH308" s="927"/>
      <c r="AI308" s="928"/>
      <c r="AJ308" s="935"/>
      <c r="AK308" s="941"/>
      <c r="AL308" s="941"/>
      <c r="AM308" s="941"/>
      <c r="AN308" s="949"/>
      <c r="AO308" s="139"/>
      <c r="AP308" s="194"/>
      <c r="AQ308" s="197"/>
      <c r="AR308" s="196"/>
      <c r="AS308" s="196"/>
      <c r="AT308" s="196"/>
      <c r="AU308" s="196"/>
      <c r="AV308" s="196"/>
      <c r="AW308" s="196"/>
      <c r="AX308" s="196"/>
      <c r="AY308" s="145"/>
      <c r="AZ308" s="143">
        <v>7</v>
      </c>
      <c r="BA308" s="143" t="str">
        <f t="shared" si="18"/>
        <v/>
      </c>
      <c r="BB308" s="143" t="str">
        <f t="shared" si="17"/>
        <v/>
      </c>
      <c r="BD308" s="190" t="s">
        <v>461</v>
      </c>
      <c r="BE308" s="190">
        <v>85</v>
      </c>
      <c r="BF308" s="190">
        <v>7</v>
      </c>
    </row>
    <row r="309" spans="1:58" ht="18" customHeight="1" x14ac:dyDescent="0.15">
      <c r="A309" s="146">
        <f t="shared" ref="A309:A372" si="19">IF(TRIM(G309)="",0,1)</f>
        <v>0</v>
      </c>
      <c r="B309" s="219" t="str">
        <f>IF(A309=1,COUNT($B$8:B308)+1,"")</f>
        <v/>
      </c>
      <c r="C309" s="213" t="str">
        <f>IF(AND(A309=1,NOT(TRIM(AD309)="")),COUNT($C$3:C308)+1,"")</f>
        <v/>
      </c>
      <c r="D309" s="219" t="str">
        <f>IF(AND(A309=1,NOT(TRIM(X309)="")),COUNT($D$3:D308)+1,"")</f>
        <v/>
      </c>
      <c r="E309" s="160" t="s">
        <v>529</v>
      </c>
      <c r="F309" s="1032"/>
      <c r="G309" s="950"/>
      <c r="H309" s="951"/>
      <c r="I309" s="951"/>
      <c r="J309" s="951"/>
      <c r="K309" s="935"/>
      <c r="L309" s="941"/>
      <c r="M309" s="941"/>
      <c r="N309" s="936"/>
      <c r="O309" s="935"/>
      <c r="P309" s="941"/>
      <c r="Q309" s="941"/>
      <c r="R309" s="941"/>
      <c r="S309" s="216"/>
      <c r="T309" s="255"/>
      <c r="U309" s="947"/>
      <c r="V309" s="947"/>
      <c r="W309" s="947"/>
      <c r="X309" s="954"/>
      <c r="Y309" s="955"/>
      <c r="Z309" s="947"/>
      <c r="AA309" s="947"/>
      <c r="AB309" s="948"/>
      <c r="AC309" s="948"/>
      <c r="AD309" s="948"/>
      <c r="AE309" s="948"/>
      <c r="AF309" s="948"/>
      <c r="AG309" s="948"/>
      <c r="AH309" s="927"/>
      <c r="AI309" s="928"/>
      <c r="AJ309" s="935"/>
      <c r="AK309" s="941"/>
      <c r="AL309" s="941"/>
      <c r="AM309" s="941"/>
      <c r="AN309" s="949"/>
      <c r="AO309" s="139"/>
      <c r="AP309" s="194"/>
      <c r="AQ309" s="196"/>
      <c r="AR309" s="196"/>
      <c r="AS309" s="196"/>
      <c r="AT309" s="196"/>
      <c r="AU309" s="196"/>
      <c r="AV309" s="196"/>
      <c r="AW309" s="196"/>
      <c r="AX309" s="196"/>
      <c r="AY309" s="145"/>
      <c r="AZ309" s="143">
        <v>7</v>
      </c>
      <c r="BA309" s="143" t="str">
        <f t="shared" si="18"/>
        <v/>
      </c>
      <c r="BB309" s="143" t="str">
        <f t="shared" si="17"/>
        <v/>
      </c>
      <c r="BD309" s="190" t="s">
        <v>454</v>
      </c>
      <c r="BE309" s="190">
        <v>78</v>
      </c>
      <c r="BF309" s="190">
        <v>7</v>
      </c>
    </row>
    <row r="310" spans="1:58" ht="18" customHeight="1" x14ac:dyDescent="0.15">
      <c r="A310" s="146">
        <f t="shared" si="19"/>
        <v>0</v>
      </c>
      <c r="B310" s="219" t="str">
        <f>IF(A310=1,COUNT($B$8:B309)+1,"")</f>
        <v/>
      </c>
      <c r="C310" s="213" t="str">
        <f>IF(AND(A310=1,NOT(TRIM(AD310)="")),COUNT($C$3:C309)+1,"")</f>
        <v/>
      </c>
      <c r="D310" s="219" t="str">
        <f>IF(AND(A310=1,NOT(TRIM(X310)="")),COUNT($D$3:D309)+1,"")</f>
        <v/>
      </c>
      <c r="E310" s="160" t="s">
        <v>529</v>
      </c>
      <c r="F310" s="1032"/>
      <c r="G310" s="950"/>
      <c r="H310" s="951"/>
      <c r="I310" s="951"/>
      <c r="J310" s="951"/>
      <c r="K310" s="935"/>
      <c r="L310" s="941"/>
      <c r="M310" s="941"/>
      <c r="N310" s="936"/>
      <c r="O310" s="935"/>
      <c r="P310" s="941"/>
      <c r="Q310" s="941"/>
      <c r="R310" s="941"/>
      <c r="S310" s="216"/>
      <c r="T310" s="255"/>
      <c r="U310" s="947"/>
      <c r="V310" s="947"/>
      <c r="W310" s="947"/>
      <c r="X310" s="954"/>
      <c r="Y310" s="955"/>
      <c r="Z310" s="947"/>
      <c r="AA310" s="947"/>
      <c r="AB310" s="948"/>
      <c r="AC310" s="948"/>
      <c r="AD310" s="948"/>
      <c r="AE310" s="948"/>
      <c r="AF310" s="948"/>
      <c r="AG310" s="948"/>
      <c r="AH310" s="927"/>
      <c r="AI310" s="928"/>
      <c r="AJ310" s="935"/>
      <c r="AK310" s="941"/>
      <c r="AL310" s="941"/>
      <c r="AM310" s="941"/>
      <c r="AN310" s="949"/>
      <c r="AO310" s="139"/>
      <c r="AP310" s="194"/>
      <c r="AQ310" s="195"/>
      <c r="AR310" s="195"/>
      <c r="AS310" s="195"/>
      <c r="AT310" s="195"/>
      <c r="AU310" s="195"/>
      <c r="AV310" s="195"/>
      <c r="AW310" s="195"/>
      <c r="AX310" s="195"/>
      <c r="AY310" s="145"/>
      <c r="AZ310" s="143">
        <v>7</v>
      </c>
      <c r="BA310" s="143" t="str">
        <f t="shared" si="18"/>
        <v/>
      </c>
      <c r="BB310" s="143" t="str">
        <f t="shared" si="17"/>
        <v/>
      </c>
      <c r="BD310" s="190" t="s">
        <v>460</v>
      </c>
      <c r="BE310" s="190">
        <v>84</v>
      </c>
      <c r="BF310" s="190">
        <v>7</v>
      </c>
    </row>
    <row r="311" spans="1:58" ht="18" customHeight="1" x14ac:dyDescent="0.15">
      <c r="A311" s="146">
        <f t="shared" si="19"/>
        <v>0</v>
      </c>
      <c r="B311" s="219" t="str">
        <f>IF(A311=1,COUNT($B$8:B310)+1,"")</f>
        <v/>
      </c>
      <c r="C311" s="213" t="str">
        <f>IF(AND(A311=1,NOT(TRIM(AD311)="")),COUNT($C$3:C310)+1,"")</f>
        <v/>
      </c>
      <c r="D311" s="219" t="str">
        <f>IF(AND(A311=1,NOT(TRIM(X311)="")),COUNT($D$3:D310)+1,"")</f>
        <v/>
      </c>
      <c r="E311" s="160" t="s">
        <v>529</v>
      </c>
      <c r="F311" s="1032"/>
      <c r="G311" s="950"/>
      <c r="H311" s="951"/>
      <c r="I311" s="951"/>
      <c r="J311" s="951"/>
      <c r="K311" s="935"/>
      <c r="L311" s="941"/>
      <c r="M311" s="941"/>
      <c r="N311" s="936"/>
      <c r="O311" s="935"/>
      <c r="P311" s="941"/>
      <c r="Q311" s="941"/>
      <c r="R311" s="941"/>
      <c r="S311" s="216"/>
      <c r="T311" s="255"/>
      <c r="U311" s="947"/>
      <c r="V311" s="947"/>
      <c r="W311" s="947"/>
      <c r="X311" s="954"/>
      <c r="Y311" s="955"/>
      <c r="Z311" s="947"/>
      <c r="AA311" s="947"/>
      <c r="AB311" s="948"/>
      <c r="AC311" s="948"/>
      <c r="AD311" s="948"/>
      <c r="AE311" s="948"/>
      <c r="AF311" s="948"/>
      <c r="AG311" s="948"/>
      <c r="AH311" s="927"/>
      <c r="AI311" s="928"/>
      <c r="AJ311" s="935"/>
      <c r="AK311" s="941"/>
      <c r="AL311" s="941"/>
      <c r="AM311" s="941"/>
      <c r="AN311" s="949"/>
      <c r="AO311" s="139"/>
      <c r="AP311" s="194"/>
      <c r="AQ311" s="197"/>
      <c r="AR311" s="196"/>
      <c r="AS311" s="196"/>
      <c r="AT311" s="196"/>
      <c r="AU311" s="196"/>
      <c r="AV311" s="196"/>
      <c r="AW311" s="196"/>
      <c r="AX311" s="196"/>
      <c r="AY311" s="145"/>
      <c r="AZ311" s="143">
        <v>7</v>
      </c>
      <c r="BA311" s="143" t="str">
        <f t="shared" si="18"/>
        <v/>
      </c>
      <c r="BB311" s="143" t="str">
        <f t="shared" si="17"/>
        <v/>
      </c>
      <c r="BD311" s="190" t="s">
        <v>455</v>
      </c>
      <c r="BE311" s="190">
        <v>79</v>
      </c>
      <c r="BF311" s="190">
        <v>7</v>
      </c>
    </row>
    <row r="312" spans="1:58" ht="18" customHeight="1" x14ac:dyDescent="0.15">
      <c r="A312" s="146">
        <f t="shared" si="19"/>
        <v>0</v>
      </c>
      <c r="B312" s="219" t="str">
        <f>IF(A312=1,COUNT($B$8:B311)+1,"")</f>
        <v/>
      </c>
      <c r="C312" s="213" t="str">
        <f>IF(AND(A312=1,NOT(TRIM(AD312)="")),COUNT($C$3:C311)+1,"")</f>
        <v/>
      </c>
      <c r="D312" s="219" t="str">
        <f>IF(AND(A312=1,NOT(TRIM(X312)="")),COUNT($D$3:D311)+1,"")</f>
        <v/>
      </c>
      <c r="E312" s="160" t="s">
        <v>529</v>
      </c>
      <c r="F312" s="1032"/>
      <c r="G312" s="950"/>
      <c r="H312" s="951"/>
      <c r="I312" s="951"/>
      <c r="J312" s="951"/>
      <c r="K312" s="935"/>
      <c r="L312" s="941"/>
      <c r="M312" s="941"/>
      <c r="N312" s="936"/>
      <c r="O312" s="935"/>
      <c r="P312" s="941"/>
      <c r="Q312" s="941"/>
      <c r="R312" s="941"/>
      <c r="S312" s="216"/>
      <c r="T312" s="255"/>
      <c r="U312" s="947"/>
      <c r="V312" s="947"/>
      <c r="W312" s="947"/>
      <c r="X312" s="954"/>
      <c r="Y312" s="955"/>
      <c r="Z312" s="947"/>
      <c r="AA312" s="947"/>
      <c r="AB312" s="948"/>
      <c r="AC312" s="948"/>
      <c r="AD312" s="948"/>
      <c r="AE312" s="948"/>
      <c r="AF312" s="948"/>
      <c r="AG312" s="948"/>
      <c r="AH312" s="927"/>
      <c r="AI312" s="928"/>
      <c r="AJ312" s="935"/>
      <c r="AK312" s="941"/>
      <c r="AL312" s="941"/>
      <c r="AM312" s="941"/>
      <c r="AN312" s="949"/>
      <c r="AO312" s="139"/>
      <c r="AP312" s="194"/>
      <c r="AQ312" s="196"/>
      <c r="AR312" s="196"/>
      <c r="AS312" s="196"/>
      <c r="AT312" s="196"/>
      <c r="AU312" s="196"/>
      <c r="AV312" s="196"/>
      <c r="AW312" s="196"/>
      <c r="AX312" s="196"/>
      <c r="AY312" s="145"/>
      <c r="AZ312" s="143">
        <v>7</v>
      </c>
      <c r="BA312" s="143" t="str">
        <f t="shared" si="18"/>
        <v/>
      </c>
      <c r="BB312" s="143" t="str">
        <f t="shared" si="17"/>
        <v/>
      </c>
      <c r="BD312" s="190" t="s">
        <v>452</v>
      </c>
      <c r="BE312" s="190">
        <v>76</v>
      </c>
      <c r="BF312" s="190">
        <v>7</v>
      </c>
    </row>
    <row r="313" spans="1:58" ht="18" customHeight="1" x14ac:dyDescent="0.15">
      <c r="A313" s="146">
        <f t="shared" si="19"/>
        <v>0</v>
      </c>
      <c r="B313" s="219" t="str">
        <f>IF(A313=1,COUNT($B$8:B312)+1,"")</f>
        <v/>
      </c>
      <c r="C313" s="213" t="str">
        <f>IF(AND(A313=1,NOT(TRIM(AD313)="")),COUNT($C$3:C312)+1,"")</f>
        <v/>
      </c>
      <c r="D313" s="219" t="str">
        <f>IF(AND(A313=1,NOT(TRIM(X313)="")),COUNT($D$3:D312)+1,"")</f>
        <v/>
      </c>
      <c r="E313" s="160" t="s">
        <v>529</v>
      </c>
      <c r="F313" s="1032" t="s">
        <v>386</v>
      </c>
      <c r="G313" s="950"/>
      <c r="H313" s="951"/>
      <c r="I313" s="951"/>
      <c r="J313" s="951"/>
      <c r="K313" s="935"/>
      <c r="L313" s="941"/>
      <c r="M313" s="941"/>
      <c r="N313" s="936"/>
      <c r="O313" s="935"/>
      <c r="P313" s="941"/>
      <c r="Q313" s="941"/>
      <c r="R313" s="941"/>
      <c r="S313" s="216"/>
      <c r="T313" s="255"/>
      <c r="U313" s="947"/>
      <c r="V313" s="947"/>
      <c r="W313" s="947"/>
      <c r="X313" s="954"/>
      <c r="Y313" s="955"/>
      <c r="Z313" s="947"/>
      <c r="AA313" s="947"/>
      <c r="AB313" s="948"/>
      <c r="AC313" s="948"/>
      <c r="AD313" s="948"/>
      <c r="AE313" s="948"/>
      <c r="AF313" s="948"/>
      <c r="AG313" s="948"/>
      <c r="AH313" s="927"/>
      <c r="AI313" s="928"/>
      <c r="AJ313" s="935"/>
      <c r="AK313" s="941"/>
      <c r="AL313" s="941"/>
      <c r="AM313" s="941"/>
      <c r="AN313" s="949"/>
      <c r="AO313" s="139"/>
      <c r="AP313" s="194"/>
      <c r="AQ313" s="195"/>
      <c r="AR313" s="195"/>
      <c r="AS313" s="195"/>
      <c r="AT313" s="195"/>
      <c r="AU313" s="195"/>
      <c r="AV313" s="195"/>
      <c r="AW313" s="195"/>
      <c r="AX313" s="195"/>
      <c r="AY313" s="145"/>
      <c r="AZ313" s="143">
        <v>7</v>
      </c>
      <c r="BA313" s="143" t="str">
        <f t="shared" si="18"/>
        <v/>
      </c>
      <c r="BB313" s="143" t="str">
        <f t="shared" si="17"/>
        <v/>
      </c>
      <c r="BD313" s="190" t="s">
        <v>457</v>
      </c>
      <c r="BE313" s="190">
        <v>81</v>
      </c>
      <c r="BF313" s="190">
        <v>7</v>
      </c>
    </row>
    <row r="314" spans="1:58" ht="18" customHeight="1" x14ac:dyDescent="0.15">
      <c r="A314" s="146">
        <f t="shared" si="19"/>
        <v>0</v>
      </c>
      <c r="B314" s="219" t="str">
        <f>IF(A314=1,COUNT($B$8:B313)+1,"")</f>
        <v/>
      </c>
      <c r="C314" s="213" t="str">
        <f>IF(AND(A314=1,NOT(TRIM(AD314)="")),COUNT($C$3:C313)+1,"")</f>
        <v/>
      </c>
      <c r="D314" s="219" t="str">
        <f>IF(AND(A314=1,NOT(TRIM(X314)="")),COUNT($D$3:D313)+1,"")</f>
        <v/>
      </c>
      <c r="E314" s="160" t="s">
        <v>529</v>
      </c>
      <c r="F314" s="1032"/>
      <c r="G314" s="950"/>
      <c r="H314" s="951"/>
      <c r="I314" s="951"/>
      <c r="J314" s="951"/>
      <c r="K314" s="935"/>
      <c r="L314" s="941"/>
      <c r="M314" s="941"/>
      <c r="N314" s="936"/>
      <c r="O314" s="935"/>
      <c r="P314" s="941"/>
      <c r="Q314" s="941"/>
      <c r="R314" s="941"/>
      <c r="S314" s="216"/>
      <c r="T314" s="255"/>
      <c r="U314" s="947"/>
      <c r="V314" s="947"/>
      <c r="W314" s="947"/>
      <c r="X314" s="954"/>
      <c r="Y314" s="955"/>
      <c r="Z314" s="947"/>
      <c r="AA314" s="947"/>
      <c r="AB314" s="948"/>
      <c r="AC314" s="948"/>
      <c r="AD314" s="948"/>
      <c r="AE314" s="948"/>
      <c r="AF314" s="948"/>
      <c r="AG314" s="948"/>
      <c r="AH314" s="927"/>
      <c r="AI314" s="928"/>
      <c r="AJ314" s="935"/>
      <c r="AK314" s="941"/>
      <c r="AL314" s="941"/>
      <c r="AM314" s="941"/>
      <c r="AN314" s="949"/>
      <c r="AO314" s="139"/>
      <c r="AP314" s="194"/>
      <c r="AQ314" s="197"/>
      <c r="AR314" s="196"/>
      <c r="AS314" s="196"/>
      <c r="AT314" s="196"/>
      <c r="AU314" s="196"/>
      <c r="AV314" s="196"/>
      <c r="AW314" s="196"/>
      <c r="AX314" s="196"/>
      <c r="AY314" s="145"/>
      <c r="AZ314" s="143">
        <v>7</v>
      </c>
      <c r="BA314" s="143" t="str">
        <f t="shared" si="18"/>
        <v/>
      </c>
      <c r="BB314" s="143" t="str">
        <f t="shared" si="17"/>
        <v/>
      </c>
    </row>
    <row r="315" spans="1:58" ht="18" customHeight="1" x14ac:dyDescent="0.15">
      <c r="A315" s="146">
        <f t="shared" si="19"/>
        <v>0</v>
      </c>
      <c r="B315" s="219" t="str">
        <f>IF(A315=1,COUNT($B$8:B314)+1,"")</f>
        <v/>
      </c>
      <c r="C315" s="213" t="str">
        <f>IF(AND(A315=1,NOT(TRIM(AD315)="")),COUNT($C$3:C314)+1,"")</f>
        <v/>
      </c>
      <c r="D315" s="219" t="str">
        <f>IF(AND(A315=1,NOT(TRIM(X315)="")),COUNT($D$3:D314)+1,"")</f>
        <v/>
      </c>
      <c r="E315" s="160" t="s">
        <v>529</v>
      </c>
      <c r="F315" s="1032"/>
      <c r="G315" s="950"/>
      <c r="H315" s="951"/>
      <c r="I315" s="951"/>
      <c r="J315" s="951"/>
      <c r="K315" s="935"/>
      <c r="L315" s="941"/>
      <c r="M315" s="941"/>
      <c r="N315" s="936"/>
      <c r="O315" s="935"/>
      <c r="P315" s="941"/>
      <c r="Q315" s="941"/>
      <c r="R315" s="941"/>
      <c r="S315" s="216"/>
      <c r="T315" s="255"/>
      <c r="U315" s="947"/>
      <c r="V315" s="947"/>
      <c r="W315" s="947"/>
      <c r="X315" s="954"/>
      <c r="Y315" s="955"/>
      <c r="Z315" s="947"/>
      <c r="AA315" s="947"/>
      <c r="AB315" s="948"/>
      <c r="AC315" s="948"/>
      <c r="AD315" s="948"/>
      <c r="AE315" s="948"/>
      <c r="AF315" s="948"/>
      <c r="AG315" s="948"/>
      <c r="AH315" s="927"/>
      <c r="AI315" s="928"/>
      <c r="AJ315" s="935"/>
      <c r="AK315" s="941"/>
      <c r="AL315" s="941"/>
      <c r="AM315" s="941"/>
      <c r="AN315" s="949"/>
      <c r="AO315" s="139"/>
      <c r="AP315" s="139"/>
      <c r="AQ315" s="145"/>
      <c r="AR315" s="145"/>
      <c r="AS315" s="145"/>
      <c r="AT315" s="196"/>
      <c r="AU315" s="196"/>
      <c r="AV315" s="196"/>
      <c r="AW315" s="196"/>
      <c r="AX315" s="196"/>
      <c r="AY315" s="145"/>
      <c r="AZ315" s="143">
        <v>7</v>
      </c>
      <c r="BA315" s="143" t="str">
        <f t="shared" si="18"/>
        <v/>
      </c>
      <c r="BB315" s="143" t="str">
        <f t="shared" si="17"/>
        <v/>
      </c>
    </row>
    <row r="316" spans="1:58" ht="18" customHeight="1" x14ac:dyDescent="0.15">
      <c r="A316" s="146">
        <f t="shared" si="19"/>
        <v>0</v>
      </c>
      <c r="B316" s="219" t="str">
        <f>IF(A316=1,COUNT($B$8:B315)+1,"")</f>
        <v/>
      </c>
      <c r="C316" s="213" t="str">
        <f>IF(AND(A316=1,NOT(TRIM(AD316)="")),COUNT($C$3:C315)+1,"")</f>
        <v/>
      </c>
      <c r="D316" s="219" t="str">
        <f>IF(AND(A316=1,NOT(TRIM(X316)="")),COUNT($D$3:D315)+1,"")</f>
        <v/>
      </c>
      <c r="E316" s="160" t="s">
        <v>529</v>
      </c>
      <c r="F316" s="1032"/>
      <c r="G316" s="950"/>
      <c r="H316" s="951"/>
      <c r="I316" s="951"/>
      <c r="J316" s="951"/>
      <c r="K316" s="935"/>
      <c r="L316" s="941"/>
      <c r="M316" s="941"/>
      <c r="N316" s="936"/>
      <c r="O316" s="935"/>
      <c r="P316" s="941"/>
      <c r="Q316" s="941"/>
      <c r="R316" s="941"/>
      <c r="S316" s="216"/>
      <c r="T316" s="255"/>
      <c r="U316" s="947"/>
      <c r="V316" s="947"/>
      <c r="W316" s="947"/>
      <c r="X316" s="954"/>
      <c r="Y316" s="955"/>
      <c r="Z316" s="947"/>
      <c r="AA316" s="947"/>
      <c r="AB316" s="948"/>
      <c r="AC316" s="948"/>
      <c r="AD316" s="948"/>
      <c r="AE316" s="948"/>
      <c r="AF316" s="948"/>
      <c r="AG316" s="948"/>
      <c r="AH316" s="927"/>
      <c r="AI316" s="928"/>
      <c r="AJ316" s="935"/>
      <c r="AK316" s="941"/>
      <c r="AL316" s="941"/>
      <c r="AM316" s="941"/>
      <c r="AN316" s="949"/>
      <c r="AO316" s="139"/>
      <c r="AP316" s="139"/>
      <c r="AQ316" s="145"/>
      <c r="AR316" s="145"/>
      <c r="AS316" s="145"/>
      <c r="AT316" s="145"/>
      <c r="AU316" s="195"/>
      <c r="AV316" s="195"/>
      <c r="AW316" s="195"/>
      <c r="AX316" s="195"/>
      <c r="AY316" s="145"/>
      <c r="AZ316" s="143">
        <v>7</v>
      </c>
      <c r="BA316" s="143" t="str">
        <f t="shared" si="18"/>
        <v/>
      </c>
      <c r="BB316" s="143" t="str">
        <f t="shared" si="17"/>
        <v/>
      </c>
    </row>
    <row r="317" spans="1:58" ht="18" customHeight="1" x14ac:dyDescent="0.15">
      <c r="A317" s="146">
        <f t="shared" si="19"/>
        <v>0</v>
      </c>
      <c r="B317" s="219" t="str">
        <f>IF(A317=1,COUNT($B$8:B316)+1,"")</f>
        <v/>
      </c>
      <c r="C317" s="213" t="str">
        <f>IF(AND(A317=1,NOT(TRIM(AD317)="")),COUNT($C$3:C316)+1,"")</f>
        <v/>
      </c>
      <c r="D317" s="219" t="str">
        <f>IF(AND(A317=1,NOT(TRIM(X317)="")),COUNT($D$3:D316)+1,"")</f>
        <v/>
      </c>
      <c r="E317" s="160" t="s">
        <v>529</v>
      </c>
      <c r="F317" s="1032"/>
      <c r="G317" s="950"/>
      <c r="H317" s="951"/>
      <c r="I317" s="951"/>
      <c r="J317" s="951"/>
      <c r="K317" s="935"/>
      <c r="L317" s="941"/>
      <c r="M317" s="941"/>
      <c r="N317" s="936"/>
      <c r="O317" s="935"/>
      <c r="P317" s="941"/>
      <c r="Q317" s="941"/>
      <c r="R317" s="941"/>
      <c r="S317" s="216"/>
      <c r="T317" s="255"/>
      <c r="U317" s="947"/>
      <c r="V317" s="947"/>
      <c r="W317" s="947"/>
      <c r="X317" s="954"/>
      <c r="Y317" s="955"/>
      <c r="Z317" s="947"/>
      <c r="AA317" s="947"/>
      <c r="AB317" s="948"/>
      <c r="AC317" s="948"/>
      <c r="AD317" s="948"/>
      <c r="AE317" s="948"/>
      <c r="AF317" s="948"/>
      <c r="AG317" s="948"/>
      <c r="AH317" s="927"/>
      <c r="AI317" s="928"/>
      <c r="AJ317" s="935"/>
      <c r="AK317" s="941"/>
      <c r="AL317" s="941"/>
      <c r="AM317" s="941"/>
      <c r="AN317" s="949"/>
      <c r="AO317" s="139"/>
      <c r="AP317" s="139"/>
      <c r="AQ317" s="145"/>
      <c r="AR317" s="145"/>
      <c r="AS317" s="145"/>
      <c r="AT317" s="145"/>
      <c r="AU317" s="195"/>
      <c r="AV317" s="195"/>
      <c r="AW317" s="195"/>
      <c r="AX317" s="195"/>
      <c r="AY317" s="145"/>
      <c r="AZ317" s="143">
        <v>7</v>
      </c>
      <c r="BA317" s="143" t="str">
        <f t="shared" si="18"/>
        <v/>
      </c>
      <c r="BB317" s="143" t="str">
        <f t="shared" si="17"/>
        <v/>
      </c>
    </row>
    <row r="318" spans="1:58" ht="18" customHeight="1" x14ac:dyDescent="0.15">
      <c r="A318" s="146">
        <f t="shared" si="19"/>
        <v>0</v>
      </c>
      <c r="B318" s="219" t="str">
        <f>IF(A318=1,COUNT($B$8:B317)+1,"")</f>
        <v/>
      </c>
      <c r="C318" s="213" t="str">
        <f>IF(AND(A318=1,NOT(TRIM(AD318)="")),COUNT($C$3:C317)+1,"")</f>
        <v/>
      </c>
      <c r="D318" s="219" t="str">
        <f>IF(AND(A318=1,NOT(TRIM(X318)="")),COUNT($D$3:D317)+1,"")</f>
        <v/>
      </c>
      <c r="E318" s="160" t="s">
        <v>529</v>
      </c>
      <c r="F318" s="1032"/>
      <c r="G318" s="950"/>
      <c r="H318" s="951"/>
      <c r="I318" s="951"/>
      <c r="J318" s="951"/>
      <c r="K318" s="935"/>
      <c r="L318" s="941"/>
      <c r="M318" s="941"/>
      <c r="N318" s="936"/>
      <c r="O318" s="935"/>
      <c r="P318" s="941"/>
      <c r="Q318" s="941"/>
      <c r="R318" s="941"/>
      <c r="S318" s="216"/>
      <c r="T318" s="255"/>
      <c r="U318" s="947"/>
      <c r="V318" s="947"/>
      <c r="W318" s="947"/>
      <c r="X318" s="954"/>
      <c r="Y318" s="955"/>
      <c r="Z318" s="947"/>
      <c r="AA318" s="947"/>
      <c r="AB318" s="948"/>
      <c r="AC318" s="948"/>
      <c r="AD318" s="948"/>
      <c r="AE318" s="948"/>
      <c r="AF318" s="948"/>
      <c r="AG318" s="948"/>
      <c r="AH318" s="927"/>
      <c r="AI318" s="928"/>
      <c r="AJ318" s="935"/>
      <c r="AK318" s="941"/>
      <c r="AL318" s="941"/>
      <c r="AM318" s="941"/>
      <c r="AN318" s="949"/>
      <c r="AO318" s="139"/>
      <c r="AP318" s="139"/>
      <c r="AQ318" s="145"/>
      <c r="AR318" s="145"/>
      <c r="AS318" s="145"/>
      <c r="AT318" s="145"/>
      <c r="AU318" s="195"/>
      <c r="AV318" s="195"/>
      <c r="AW318" s="195"/>
      <c r="AX318" s="195"/>
      <c r="AY318" s="145"/>
      <c r="AZ318" s="143">
        <v>7</v>
      </c>
      <c r="BA318" s="143" t="str">
        <f t="shared" si="18"/>
        <v/>
      </c>
      <c r="BB318" s="143" t="str">
        <f t="shared" si="17"/>
        <v/>
      </c>
    </row>
    <row r="319" spans="1:58" ht="18" customHeight="1" x14ac:dyDescent="0.15">
      <c r="A319" s="146">
        <f t="shared" si="19"/>
        <v>0</v>
      </c>
      <c r="B319" s="219" t="str">
        <f>IF(A319=1,COUNT($B$8:B318)+1,"")</f>
        <v/>
      </c>
      <c r="C319" s="213" t="str">
        <f>IF(AND(A319=1,NOT(TRIM(AD319)="")),COUNT($C$3:C318)+1,"")</f>
        <v/>
      </c>
      <c r="D319" s="219" t="str">
        <f>IF(AND(A319=1,NOT(TRIM(X319)="")),COUNT($D$3:D318)+1,"")</f>
        <v/>
      </c>
      <c r="E319" s="160" t="s">
        <v>529</v>
      </c>
      <c r="F319" s="1032"/>
      <c r="G319" s="950"/>
      <c r="H319" s="951"/>
      <c r="I319" s="951"/>
      <c r="J319" s="951"/>
      <c r="K319" s="935"/>
      <c r="L319" s="941"/>
      <c r="M319" s="941"/>
      <c r="N319" s="936"/>
      <c r="O319" s="935"/>
      <c r="P319" s="941"/>
      <c r="Q319" s="941"/>
      <c r="R319" s="941"/>
      <c r="S319" s="216"/>
      <c r="T319" s="255"/>
      <c r="U319" s="947"/>
      <c r="V319" s="947"/>
      <c r="W319" s="947"/>
      <c r="X319" s="954"/>
      <c r="Y319" s="955"/>
      <c r="Z319" s="947"/>
      <c r="AA319" s="947"/>
      <c r="AB319" s="948"/>
      <c r="AC319" s="948"/>
      <c r="AD319" s="948"/>
      <c r="AE319" s="948"/>
      <c r="AF319" s="948"/>
      <c r="AG319" s="948"/>
      <c r="AH319" s="927"/>
      <c r="AI319" s="928"/>
      <c r="AJ319" s="935"/>
      <c r="AK319" s="941"/>
      <c r="AL319" s="941"/>
      <c r="AM319" s="941"/>
      <c r="AN319" s="949"/>
      <c r="AO319" s="139"/>
      <c r="AP319" s="194"/>
      <c r="AQ319" s="196"/>
      <c r="AR319" s="196"/>
      <c r="AS319" s="196"/>
      <c r="AT319" s="145"/>
      <c r="AU319" s="195"/>
      <c r="AV319" s="195"/>
      <c r="AW319" s="195"/>
      <c r="AX319" s="195"/>
      <c r="AY319" s="145"/>
      <c r="AZ319" s="143">
        <v>7</v>
      </c>
      <c r="BA319" s="143" t="str">
        <f t="shared" si="18"/>
        <v/>
      </c>
      <c r="BB319" s="143" t="str">
        <f t="shared" si="17"/>
        <v/>
      </c>
    </row>
    <row r="320" spans="1:58" ht="18" customHeight="1" x14ac:dyDescent="0.15">
      <c r="A320" s="146">
        <f t="shared" si="19"/>
        <v>0</v>
      </c>
      <c r="B320" s="219" t="str">
        <f>IF(A320=1,COUNT($B$8:B319)+1,"")</f>
        <v/>
      </c>
      <c r="C320" s="213" t="str">
        <f>IF(AND(A320=1,NOT(TRIM(AD320)="")),COUNT($C$3:C319)+1,"")</f>
        <v/>
      </c>
      <c r="D320" s="219" t="str">
        <f>IF(AND(A320=1,NOT(TRIM(X320)="")),COUNT($D$3:D319)+1,"")</f>
        <v/>
      </c>
      <c r="E320" s="160" t="s">
        <v>529</v>
      </c>
      <c r="F320" s="1032"/>
      <c r="G320" s="950"/>
      <c r="H320" s="951"/>
      <c r="I320" s="951"/>
      <c r="J320" s="951"/>
      <c r="K320" s="935"/>
      <c r="L320" s="941"/>
      <c r="M320" s="941"/>
      <c r="N320" s="936"/>
      <c r="O320" s="935"/>
      <c r="P320" s="941"/>
      <c r="Q320" s="941"/>
      <c r="R320" s="941"/>
      <c r="S320" s="216"/>
      <c r="T320" s="255"/>
      <c r="U320" s="947"/>
      <c r="V320" s="947"/>
      <c r="W320" s="947"/>
      <c r="X320" s="954"/>
      <c r="Y320" s="955"/>
      <c r="Z320" s="947"/>
      <c r="AA320" s="947"/>
      <c r="AB320" s="948"/>
      <c r="AC320" s="948"/>
      <c r="AD320" s="948"/>
      <c r="AE320" s="948"/>
      <c r="AF320" s="948"/>
      <c r="AG320" s="948"/>
      <c r="AH320" s="927"/>
      <c r="AI320" s="928"/>
      <c r="AJ320" s="935"/>
      <c r="AK320" s="941"/>
      <c r="AL320" s="941"/>
      <c r="AM320" s="941"/>
      <c r="AN320" s="949"/>
      <c r="AO320" s="139"/>
      <c r="AP320" s="147" t="s">
        <v>612</v>
      </c>
      <c r="AQ320" s="145"/>
      <c r="AR320" s="145"/>
      <c r="AS320" s="145"/>
      <c r="AT320" s="145"/>
      <c r="AU320" s="195"/>
      <c r="AV320" s="195"/>
      <c r="AW320" s="195"/>
      <c r="AX320" s="195"/>
      <c r="AY320" s="145"/>
      <c r="AZ320" s="143">
        <v>7</v>
      </c>
      <c r="BA320" s="143" t="str">
        <f t="shared" si="18"/>
        <v/>
      </c>
      <c r="BB320" s="143" t="str">
        <f t="shared" si="17"/>
        <v/>
      </c>
    </row>
    <row r="321" spans="1:54" ht="18" customHeight="1" x14ac:dyDescent="0.15">
      <c r="A321" s="146">
        <f t="shared" si="19"/>
        <v>0</v>
      </c>
      <c r="B321" s="219" t="str">
        <f>IF(A321=1,COUNT($B$8:B320)+1,"")</f>
        <v/>
      </c>
      <c r="C321" s="213" t="str">
        <f>IF(AND(A321=1,NOT(TRIM(AD321)="")),COUNT($C$3:C320)+1,"")</f>
        <v/>
      </c>
      <c r="D321" s="219" t="str">
        <f>IF(AND(A321=1,NOT(TRIM(X321)="")),COUNT($D$3:D320)+1,"")</f>
        <v/>
      </c>
      <c r="E321" s="160" t="s">
        <v>529</v>
      </c>
      <c r="F321" s="1032"/>
      <c r="G321" s="950"/>
      <c r="H321" s="951"/>
      <c r="I321" s="951"/>
      <c r="J321" s="951"/>
      <c r="K321" s="935"/>
      <c r="L321" s="941"/>
      <c r="M321" s="941"/>
      <c r="N321" s="936"/>
      <c r="O321" s="935"/>
      <c r="P321" s="941"/>
      <c r="Q321" s="941"/>
      <c r="R321" s="941"/>
      <c r="S321" s="216"/>
      <c r="T321" s="255"/>
      <c r="U321" s="947"/>
      <c r="V321" s="947"/>
      <c r="W321" s="947"/>
      <c r="X321" s="954"/>
      <c r="Y321" s="955"/>
      <c r="Z321" s="947"/>
      <c r="AA321" s="947"/>
      <c r="AB321" s="948"/>
      <c r="AC321" s="948"/>
      <c r="AD321" s="948"/>
      <c r="AE321" s="948"/>
      <c r="AF321" s="948"/>
      <c r="AG321" s="948"/>
      <c r="AH321" s="927"/>
      <c r="AI321" s="928"/>
      <c r="AJ321" s="935"/>
      <c r="AK321" s="941"/>
      <c r="AL321" s="941"/>
      <c r="AM321" s="941"/>
      <c r="AN321" s="949"/>
      <c r="AO321" s="139"/>
      <c r="AP321" s="989" t="s">
        <v>452</v>
      </c>
      <c r="AQ321" s="990"/>
      <c r="AR321" s="990"/>
      <c r="AS321" s="991"/>
      <c r="AT321" s="145"/>
      <c r="AU321" s="195"/>
      <c r="AV321" s="195"/>
      <c r="AW321" s="195"/>
      <c r="AX321" s="195"/>
      <c r="AY321" s="145"/>
      <c r="AZ321" s="143">
        <v>7</v>
      </c>
      <c r="BA321" s="143" t="str">
        <f t="shared" si="18"/>
        <v/>
      </c>
      <c r="BB321" s="143" t="str">
        <f t="shared" si="17"/>
        <v/>
      </c>
    </row>
    <row r="322" spans="1:54" ht="18" customHeight="1" x14ac:dyDescent="0.15">
      <c r="A322" s="146">
        <f t="shared" si="19"/>
        <v>0</v>
      </c>
      <c r="B322" s="219" t="str">
        <f>IF(A322=1,COUNT($B$8:B321)+1,"")</f>
        <v/>
      </c>
      <c r="C322" s="213" t="str">
        <f>IF(AND(A322=1,NOT(TRIM(AD322)="")),COUNT($C$3:C321)+1,"")</f>
        <v/>
      </c>
      <c r="D322" s="219" t="str">
        <f>IF(AND(A322=1,NOT(TRIM(X322)="")),COUNT($D$3:D321)+1,"")</f>
        <v/>
      </c>
      <c r="E322" s="160" t="s">
        <v>529</v>
      </c>
      <c r="F322" s="1032"/>
      <c r="G322" s="950"/>
      <c r="H322" s="951"/>
      <c r="I322" s="951"/>
      <c r="J322" s="951"/>
      <c r="K322" s="935"/>
      <c r="L322" s="941"/>
      <c r="M322" s="941"/>
      <c r="N322" s="936"/>
      <c r="O322" s="935"/>
      <c r="P322" s="941"/>
      <c r="Q322" s="941"/>
      <c r="R322" s="941"/>
      <c r="S322" s="216"/>
      <c r="T322" s="255"/>
      <c r="U322" s="947"/>
      <c r="V322" s="947"/>
      <c r="W322" s="947"/>
      <c r="X322" s="954"/>
      <c r="Y322" s="955"/>
      <c r="Z322" s="947"/>
      <c r="AA322" s="947"/>
      <c r="AB322" s="948"/>
      <c r="AC322" s="948"/>
      <c r="AD322" s="948"/>
      <c r="AE322" s="948"/>
      <c r="AF322" s="948"/>
      <c r="AG322" s="948"/>
      <c r="AH322" s="927"/>
      <c r="AI322" s="928"/>
      <c r="AJ322" s="935"/>
      <c r="AK322" s="941"/>
      <c r="AL322" s="941"/>
      <c r="AM322" s="941"/>
      <c r="AN322" s="949"/>
      <c r="AO322" s="139"/>
      <c r="AP322" s="989" t="s">
        <v>453</v>
      </c>
      <c r="AQ322" s="990"/>
      <c r="AR322" s="990"/>
      <c r="AS322" s="991"/>
      <c r="AT322" s="145"/>
      <c r="AU322" s="195"/>
      <c r="AV322" s="195"/>
      <c r="AW322" s="195"/>
      <c r="AX322" s="195"/>
      <c r="AY322" s="145"/>
      <c r="AZ322" s="143">
        <v>7</v>
      </c>
      <c r="BA322" s="143" t="str">
        <f t="shared" si="18"/>
        <v/>
      </c>
      <c r="BB322" s="143" t="str">
        <f t="shared" si="17"/>
        <v/>
      </c>
    </row>
    <row r="323" spans="1:54" ht="18" customHeight="1" x14ac:dyDescent="0.15">
      <c r="A323" s="146">
        <f t="shared" si="19"/>
        <v>0</v>
      </c>
      <c r="B323" s="219" t="str">
        <f>IF(A323=1,COUNT($B$8:B322)+1,"")</f>
        <v/>
      </c>
      <c r="C323" s="213" t="str">
        <f>IF(AND(A323=1,NOT(TRIM(AD323)="")),COUNT($C$3:C322)+1,"")</f>
        <v/>
      </c>
      <c r="D323" s="219" t="str">
        <f>IF(AND(A323=1,NOT(TRIM(X323)="")),COUNT($D$3:D322)+1,"")</f>
        <v/>
      </c>
      <c r="E323" s="160" t="s">
        <v>529</v>
      </c>
      <c r="F323" s="1032" t="s">
        <v>386</v>
      </c>
      <c r="G323" s="950"/>
      <c r="H323" s="951"/>
      <c r="I323" s="951"/>
      <c r="J323" s="951"/>
      <c r="K323" s="935"/>
      <c r="L323" s="941"/>
      <c r="M323" s="941"/>
      <c r="N323" s="936"/>
      <c r="O323" s="935"/>
      <c r="P323" s="941"/>
      <c r="Q323" s="941"/>
      <c r="R323" s="941"/>
      <c r="S323" s="216"/>
      <c r="T323" s="255"/>
      <c r="U323" s="947"/>
      <c r="V323" s="947"/>
      <c r="W323" s="947"/>
      <c r="X323" s="954"/>
      <c r="Y323" s="955"/>
      <c r="Z323" s="947"/>
      <c r="AA323" s="947"/>
      <c r="AB323" s="948"/>
      <c r="AC323" s="948"/>
      <c r="AD323" s="948"/>
      <c r="AE323" s="948"/>
      <c r="AF323" s="948"/>
      <c r="AG323" s="948"/>
      <c r="AH323" s="927"/>
      <c r="AI323" s="928"/>
      <c r="AJ323" s="935"/>
      <c r="AK323" s="941"/>
      <c r="AL323" s="941"/>
      <c r="AM323" s="941"/>
      <c r="AN323" s="949"/>
      <c r="AO323" s="139"/>
      <c r="AP323" s="989" t="s">
        <v>454</v>
      </c>
      <c r="AQ323" s="990"/>
      <c r="AR323" s="990"/>
      <c r="AS323" s="991"/>
      <c r="AT323" s="145"/>
      <c r="AU323" s="195"/>
      <c r="AV323" s="195"/>
      <c r="AW323" s="195"/>
      <c r="AX323" s="195"/>
      <c r="AY323" s="145"/>
      <c r="AZ323" s="143">
        <v>7</v>
      </c>
      <c r="BA323" s="143" t="str">
        <f t="shared" si="18"/>
        <v/>
      </c>
      <c r="BB323" s="143" t="str">
        <f t="shared" ref="BB323:BB386" si="20">IF(ISBLANK(G323),"","INSERT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,"&amp;AZ323&amp;"
 ,"&amp;BA323&amp;"
 ,"&amp;IF(ISBLANK(K323),"NULL","'"&amp;K323&amp;"'")&amp;"
 ,"&amp;$BB$1&amp;"
 ,"&amp;IF(ISBLANK(O323),"NULL","'"&amp;O323&amp;"'")&amp;"
 ,"&amp;IF(ISBLANK(T323),0,T323)&amp;"
 ,"&amp;IF(ISBLANK(S323),"NULL","'"&amp;S323&amp;"'")&amp;"
 ,"&amp;IF(ISBLANK(X323),0,1)&amp;"
 ,0
 ,"&amp;IF(ISBLANK(U323),IF(ISBLANK(AD323),"NULL","'"&amp;AD323&amp;" "&amp;AF323&amp;"'"),"'"&amp;U323&amp;" "&amp;AD323&amp;" "&amp;AF323&amp;"'")&amp;"
 ,"&amp;IF(ISBLANK(AJ323),"NULL","ltrim(str(MAX([FB_FACILITY_ID])+1))+'/'+'"&amp;AJ323&amp;"'")&amp;"
 ,"&amp;IF(ISBLANK(Z323),0,Z323)&amp;"
 ,"&amp;IF(ISBLANK(AB323),0,AB323)&amp;"
 ,"&amp;IF(ISBLANK($BC$1),"NULL","'"&amp;TEXT($BC$1,"YYYY/M/D")&amp;"'")&amp;"
 FROM [PMS_chiba].[dbo].[FACILITY_BASE_TABLE]
")</f>
        <v/>
      </c>
    </row>
    <row r="324" spans="1:54" ht="18" customHeight="1" x14ac:dyDescent="0.15">
      <c r="A324" s="146">
        <f t="shared" si="19"/>
        <v>0</v>
      </c>
      <c r="B324" s="219" t="str">
        <f>IF(A324=1,COUNT($B$8:B323)+1,"")</f>
        <v/>
      </c>
      <c r="C324" s="213" t="str">
        <f>IF(AND(A324=1,NOT(TRIM(AD324)="")),COUNT($C$3:C323)+1,"")</f>
        <v/>
      </c>
      <c r="D324" s="219" t="str">
        <f>IF(AND(A324=1,NOT(TRIM(X324)="")),COUNT($D$3:D323)+1,"")</f>
        <v/>
      </c>
      <c r="E324" s="160" t="s">
        <v>529</v>
      </c>
      <c r="F324" s="1032"/>
      <c r="G324" s="950"/>
      <c r="H324" s="951"/>
      <c r="I324" s="951"/>
      <c r="J324" s="951"/>
      <c r="K324" s="935"/>
      <c r="L324" s="941"/>
      <c r="M324" s="941"/>
      <c r="N324" s="936"/>
      <c r="O324" s="935"/>
      <c r="P324" s="941"/>
      <c r="Q324" s="941"/>
      <c r="R324" s="941"/>
      <c r="S324" s="216"/>
      <c r="T324" s="255"/>
      <c r="U324" s="947"/>
      <c r="V324" s="947"/>
      <c r="W324" s="947"/>
      <c r="X324" s="954"/>
      <c r="Y324" s="955"/>
      <c r="Z324" s="947"/>
      <c r="AA324" s="947"/>
      <c r="AB324" s="948"/>
      <c r="AC324" s="948"/>
      <c r="AD324" s="948"/>
      <c r="AE324" s="948"/>
      <c r="AF324" s="948"/>
      <c r="AG324" s="948"/>
      <c r="AH324" s="927"/>
      <c r="AI324" s="928"/>
      <c r="AJ324" s="935"/>
      <c r="AK324" s="941"/>
      <c r="AL324" s="941"/>
      <c r="AM324" s="941"/>
      <c r="AN324" s="949"/>
      <c r="AO324" s="139"/>
      <c r="AP324" s="989" t="s">
        <v>455</v>
      </c>
      <c r="AQ324" s="990"/>
      <c r="AR324" s="990"/>
      <c r="AS324" s="991"/>
      <c r="AT324" s="145"/>
      <c r="AU324" s="195"/>
      <c r="AV324" s="195"/>
      <c r="AW324" s="195"/>
      <c r="AX324" s="195"/>
      <c r="AY324" s="145"/>
      <c r="AZ324" s="143">
        <v>7</v>
      </c>
      <c r="BA324" s="143" t="str">
        <f t="shared" si="18"/>
        <v/>
      </c>
      <c r="BB324" s="143" t="str">
        <f t="shared" si="20"/>
        <v/>
      </c>
    </row>
    <row r="325" spans="1:54" ht="18" customHeight="1" x14ac:dyDescent="0.15">
      <c r="A325" s="146">
        <f t="shared" si="19"/>
        <v>0</v>
      </c>
      <c r="B325" s="219" t="str">
        <f>IF(A325=1,COUNT($B$8:B324)+1,"")</f>
        <v/>
      </c>
      <c r="C325" s="213" t="str">
        <f>IF(AND(A325=1,NOT(TRIM(AD325)="")),COUNT($C$3:C324)+1,"")</f>
        <v/>
      </c>
      <c r="D325" s="219" t="str">
        <f>IF(AND(A325=1,NOT(TRIM(X325)="")),COUNT($D$3:D324)+1,"")</f>
        <v/>
      </c>
      <c r="E325" s="160" t="s">
        <v>529</v>
      </c>
      <c r="F325" s="1032"/>
      <c r="G325" s="950"/>
      <c r="H325" s="951"/>
      <c r="I325" s="951"/>
      <c r="J325" s="951"/>
      <c r="K325" s="935"/>
      <c r="L325" s="941"/>
      <c r="M325" s="941"/>
      <c r="N325" s="936"/>
      <c r="O325" s="935"/>
      <c r="P325" s="941"/>
      <c r="Q325" s="941"/>
      <c r="R325" s="941"/>
      <c r="S325" s="216"/>
      <c r="T325" s="255"/>
      <c r="U325" s="947"/>
      <c r="V325" s="947"/>
      <c r="W325" s="947"/>
      <c r="X325" s="954"/>
      <c r="Y325" s="955"/>
      <c r="Z325" s="947"/>
      <c r="AA325" s="947"/>
      <c r="AB325" s="948"/>
      <c r="AC325" s="948"/>
      <c r="AD325" s="948"/>
      <c r="AE325" s="948"/>
      <c r="AF325" s="948"/>
      <c r="AG325" s="948"/>
      <c r="AH325" s="927"/>
      <c r="AI325" s="928"/>
      <c r="AJ325" s="935"/>
      <c r="AK325" s="941"/>
      <c r="AL325" s="941"/>
      <c r="AM325" s="941"/>
      <c r="AN325" s="949"/>
      <c r="AO325" s="139"/>
      <c r="AP325" s="989" t="s">
        <v>456</v>
      </c>
      <c r="AQ325" s="990"/>
      <c r="AR325" s="990"/>
      <c r="AS325" s="991"/>
      <c r="AT325" s="145"/>
      <c r="AU325" s="195"/>
      <c r="AV325" s="195"/>
      <c r="AW325" s="195"/>
      <c r="AX325" s="195"/>
      <c r="AY325" s="145"/>
      <c r="AZ325" s="143">
        <v>7</v>
      </c>
      <c r="BA325" s="143" t="str">
        <f t="shared" si="18"/>
        <v/>
      </c>
      <c r="BB325" s="143" t="str">
        <f t="shared" si="20"/>
        <v/>
      </c>
    </row>
    <row r="326" spans="1:54" ht="18" customHeight="1" x14ac:dyDescent="0.15">
      <c r="A326" s="146">
        <f t="shared" si="19"/>
        <v>0</v>
      </c>
      <c r="B326" s="219" t="str">
        <f>IF(A326=1,COUNT($B$8:B325)+1,"")</f>
        <v/>
      </c>
      <c r="C326" s="213" t="str">
        <f>IF(AND(A326=1,NOT(TRIM(AD326)="")),COUNT($C$3:C325)+1,"")</f>
        <v/>
      </c>
      <c r="D326" s="219" t="str">
        <f>IF(AND(A326=1,NOT(TRIM(X326)="")),COUNT($D$3:D325)+1,"")</f>
        <v/>
      </c>
      <c r="E326" s="160" t="s">
        <v>529</v>
      </c>
      <c r="F326" s="1032"/>
      <c r="G326" s="950"/>
      <c r="H326" s="951"/>
      <c r="I326" s="951"/>
      <c r="J326" s="951"/>
      <c r="K326" s="935"/>
      <c r="L326" s="941"/>
      <c r="M326" s="941"/>
      <c r="N326" s="936"/>
      <c r="O326" s="935"/>
      <c r="P326" s="941"/>
      <c r="Q326" s="941"/>
      <c r="R326" s="941"/>
      <c r="S326" s="216"/>
      <c r="T326" s="255"/>
      <c r="U326" s="947"/>
      <c r="V326" s="947"/>
      <c r="W326" s="947"/>
      <c r="X326" s="954"/>
      <c r="Y326" s="955"/>
      <c r="Z326" s="947"/>
      <c r="AA326" s="947"/>
      <c r="AB326" s="948"/>
      <c r="AC326" s="948"/>
      <c r="AD326" s="948"/>
      <c r="AE326" s="948"/>
      <c r="AF326" s="948"/>
      <c r="AG326" s="948"/>
      <c r="AH326" s="927"/>
      <c r="AI326" s="928"/>
      <c r="AJ326" s="935"/>
      <c r="AK326" s="941"/>
      <c r="AL326" s="941"/>
      <c r="AM326" s="941"/>
      <c r="AN326" s="949"/>
      <c r="AO326" s="139"/>
      <c r="AP326" s="989" t="s">
        <v>457</v>
      </c>
      <c r="AQ326" s="990"/>
      <c r="AR326" s="990"/>
      <c r="AS326" s="991"/>
      <c r="AT326" s="145"/>
      <c r="AU326" s="195"/>
      <c r="AV326" s="195"/>
      <c r="AW326" s="195"/>
      <c r="AX326" s="195"/>
      <c r="AY326" s="145"/>
      <c r="AZ326" s="143">
        <v>7</v>
      </c>
      <c r="BA326" s="143" t="str">
        <f t="shared" si="18"/>
        <v/>
      </c>
      <c r="BB326" s="143" t="str">
        <f t="shared" si="20"/>
        <v/>
      </c>
    </row>
    <row r="327" spans="1:54" ht="18" customHeight="1" x14ac:dyDescent="0.15">
      <c r="A327" s="146">
        <f t="shared" si="19"/>
        <v>0</v>
      </c>
      <c r="B327" s="219" t="str">
        <f>IF(A327=1,COUNT($B$8:B326)+1,"")</f>
        <v/>
      </c>
      <c r="C327" s="213" t="str">
        <f>IF(AND(A327=1,NOT(TRIM(AD327)="")),COUNT($C$3:C326)+1,"")</f>
        <v/>
      </c>
      <c r="D327" s="219" t="str">
        <f>IF(AND(A327=1,NOT(TRIM(X327)="")),COUNT($D$3:D326)+1,"")</f>
        <v/>
      </c>
      <c r="E327" s="160" t="s">
        <v>529</v>
      </c>
      <c r="F327" s="1032"/>
      <c r="G327" s="950"/>
      <c r="H327" s="951"/>
      <c r="I327" s="951"/>
      <c r="J327" s="951"/>
      <c r="K327" s="935"/>
      <c r="L327" s="941"/>
      <c r="M327" s="941"/>
      <c r="N327" s="936"/>
      <c r="O327" s="935"/>
      <c r="P327" s="941"/>
      <c r="Q327" s="941"/>
      <c r="R327" s="941"/>
      <c r="S327" s="216"/>
      <c r="T327" s="255"/>
      <c r="U327" s="947"/>
      <c r="V327" s="947"/>
      <c r="W327" s="947"/>
      <c r="X327" s="954"/>
      <c r="Y327" s="955"/>
      <c r="Z327" s="947"/>
      <c r="AA327" s="947"/>
      <c r="AB327" s="948"/>
      <c r="AC327" s="948"/>
      <c r="AD327" s="948"/>
      <c r="AE327" s="948"/>
      <c r="AF327" s="948"/>
      <c r="AG327" s="948"/>
      <c r="AH327" s="927"/>
      <c r="AI327" s="928"/>
      <c r="AJ327" s="935"/>
      <c r="AK327" s="941"/>
      <c r="AL327" s="941"/>
      <c r="AM327" s="941"/>
      <c r="AN327" s="949"/>
      <c r="AO327" s="139"/>
      <c r="AP327" s="989" t="s">
        <v>458</v>
      </c>
      <c r="AQ327" s="990"/>
      <c r="AR327" s="990"/>
      <c r="AS327" s="991"/>
      <c r="AT327" s="145"/>
      <c r="AU327" s="195"/>
      <c r="AV327" s="195"/>
      <c r="AW327" s="195"/>
      <c r="AX327" s="195"/>
      <c r="AY327" s="145"/>
      <c r="AZ327" s="143">
        <v>7</v>
      </c>
      <c r="BA327" s="143" t="str">
        <f t="shared" si="18"/>
        <v/>
      </c>
      <c r="BB327" s="143" t="str">
        <f t="shared" si="20"/>
        <v/>
      </c>
    </row>
    <row r="328" spans="1:54" ht="18" customHeight="1" x14ac:dyDescent="0.15">
      <c r="A328" s="146">
        <f t="shared" si="19"/>
        <v>0</v>
      </c>
      <c r="B328" s="219" t="str">
        <f>IF(A328=1,COUNT($B$8:B327)+1,"")</f>
        <v/>
      </c>
      <c r="C328" s="213" t="str">
        <f>IF(AND(A328=1,NOT(TRIM(AD328)="")),COUNT($C$3:C327)+1,"")</f>
        <v/>
      </c>
      <c r="D328" s="219" t="str">
        <f>IF(AND(A328=1,NOT(TRIM(X328)="")),COUNT($D$3:D327)+1,"")</f>
        <v/>
      </c>
      <c r="E328" s="160" t="s">
        <v>529</v>
      </c>
      <c r="F328" s="1032"/>
      <c r="G328" s="950"/>
      <c r="H328" s="951"/>
      <c r="I328" s="951"/>
      <c r="J328" s="951"/>
      <c r="K328" s="935"/>
      <c r="L328" s="941"/>
      <c r="M328" s="941"/>
      <c r="N328" s="936"/>
      <c r="O328" s="935"/>
      <c r="P328" s="941"/>
      <c r="Q328" s="941"/>
      <c r="R328" s="941"/>
      <c r="S328" s="216"/>
      <c r="T328" s="255"/>
      <c r="U328" s="947"/>
      <c r="V328" s="947"/>
      <c r="W328" s="947"/>
      <c r="X328" s="954"/>
      <c r="Y328" s="955"/>
      <c r="Z328" s="947"/>
      <c r="AA328" s="947"/>
      <c r="AB328" s="948"/>
      <c r="AC328" s="948"/>
      <c r="AD328" s="948"/>
      <c r="AE328" s="948"/>
      <c r="AF328" s="948"/>
      <c r="AG328" s="948"/>
      <c r="AH328" s="927"/>
      <c r="AI328" s="928"/>
      <c r="AJ328" s="935"/>
      <c r="AK328" s="941"/>
      <c r="AL328" s="941"/>
      <c r="AM328" s="941"/>
      <c r="AN328" s="949"/>
      <c r="AO328" s="139"/>
      <c r="AP328" s="989" t="s">
        <v>459</v>
      </c>
      <c r="AQ328" s="990"/>
      <c r="AR328" s="990"/>
      <c r="AS328" s="991"/>
      <c r="AT328" s="139"/>
      <c r="AU328" s="195"/>
      <c r="AV328" s="195"/>
      <c r="AW328" s="195"/>
      <c r="AX328" s="195"/>
      <c r="AY328" s="139"/>
      <c r="AZ328" s="143">
        <v>7</v>
      </c>
      <c r="BA328" s="143" t="str">
        <f t="shared" si="18"/>
        <v/>
      </c>
      <c r="BB328" s="143" t="str">
        <f t="shared" si="20"/>
        <v/>
      </c>
    </row>
    <row r="329" spans="1:54" ht="18" customHeight="1" x14ac:dyDescent="0.15">
      <c r="A329" s="146">
        <f t="shared" si="19"/>
        <v>0</v>
      </c>
      <c r="B329" s="219" t="str">
        <f>IF(A329=1,COUNT($B$8:B328)+1,"")</f>
        <v/>
      </c>
      <c r="C329" s="213" t="str">
        <f>IF(AND(A329=1,NOT(TRIM(AD329)="")),COUNT($C$3:C328)+1,"")</f>
        <v/>
      </c>
      <c r="D329" s="219" t="str">
        <f>IF(AND(A329=1,NOT(TRIM(X329)="")),COUNT($D$3:D328)+1,"")</f>
        <v/>
      </c>
      <c r="E329" s="160" t="s">
        <v>529</v>
      </c>
      <c r="F329" s="1032"/>
      <c r="G329" s="950"/>
      <c r="H329" s="951"/>
      <c r="I329" s="951"/>
      <c r="J329" s="951"/>
      <c r="K329" s="935"/>
      <c r="L329" s="941"/>
      <c r="M329" s="941"/>
      <c r="N329" s="936"/>
      <c r="O329" s="935"/>
      <c r="P329" s="941"/>
      <c r="Q329" s="941"/>
      <c r="R329" s="941"/>
      <c r="S329" s="216"/>
      <c r="T329" s="255"/>
      <c r="U329" s="947"/>
      <c r="V329" s="947"/>
      <c r="W329" s="947"/>
      <c r="X329" s="954"/>
      <c r="Y329" s="955"/>
      <c r="Z329" s="947"/>
      <c r="AA329" s="947"/>
      <c r="AB329" s="948"/>
      <c r="AC329" s="948"/>
      <c r="AD329" s="948"/>
      <c r="AE329" s="948"/>
      <c r="AF329" s="948"/>
      <c r="AG329" s="948"/>
      <c r="AH329" s="927"/>
      <c r="AI329" s="928"/>
      <c r="AJ329" s="935"/>
      <c r="AK329" s="941"/>
      <c r="AL329" s="941"/>
      <c r="AM329" s="941"/>
      <c r="AN329" s="949"/>
      <c r="AO329" s="139"/>
      <c r="AP329" s="989" t="s">
        <v>460</v>
      </c>
      <c r="AQ329" s="990"/>
      <c r="AR329" s="990"/>
      <c r="AS329" s="991"/>
      <c r="AT329" s="139"/>
      <c r="AU329" s="195"/>
      <c r="AV329" s="195"/>
      <c r="AW329" s="195"/>
      <c r="AX329" s="195"/>
      <c r="AY329" s="139"/>
      <c r="AZ329" s="143">
        <v>7</v>
      </c>
      <c r="BA329" s="143" t="str">
        <f t="shared" si="18"/>
        <v/>
      </c>
      <c r="BB329" s="143" t="str">
        <f t="shared" si="20"/>
        <v/>
      </c>
    </row>
    <row r="330" spans="1:54" ht="18" customHeight="1" x14ac:dyDescent="0.15">
      <c r="A330" s="146">
        <f t="shared" si="19"/>
        <v>0</v>
      </c>
      <c r="B330" s="219" t="str">
        <f>IF(A330=1,COUNT($B$8:B329)+1,"")</f>
        <v/>
      </c>
      <c r="C330" s="213" t="str">
        <f>IF(AND(A330=1,NOT(TRIM(AD330)="")),COUNT($C$3:C329)+1,"")</f>
        <v/>
      </c>
      <c r="D330" s="219" t="str">
        <f>IF(AND(A330=1,NOT(TRIM(X330)="")),COUNT($D$3:D329)+1,"")</f>
        <v/>
      </c>
      <c r="E330" s="160" t="s">
        <v>529</v>
      </c>
      <c r="F330" s="1032"/>
      <c r="G330" s="950"/>
      <c r="H330" s="951"/>
      <c r="I330" s="951"/>
      <c r="J330" s="951"/>
      <c r="K330" s="935"/>
      <c r="L330" s="941"/>
      <c r="M330" s="941"/>
      <c r="N330" s="936"/>
      <c r="O330" s="935"/>
      <c r="P330" s="941"/>
      <c r="Q330" s="941"/>
      <c r="R330" s="941"/>
      <c r="S330" s="216"/>
      <c r="T330" s="255"/>
      <c r="U330" s="947"/>
      <c r="V330" s="947"/>
      <c r="W330" s="947"/>
      <c r="X330" s="954"/>
      <c r="Y330" s="955"/>
      <c r="Z330" s="947"/>
      <c r="AA330" s="947"/>
      <c r="AB330" s="948"/>
      <c r="AC330" s="948"/>
      <c r="AD330" s="948"/>
      <c r="AE330" s="948"/>
      <c r="AF330" s="948"/>
      <c r="AG330" s="948"/>
      <c r="AH330" s="927"/>
      <c r="AI330" s="928"/>
      <c r="AJ330" s="935"/>
      <c r="AK330" s="941"/>
      <c r="AL330" s="941"/>
      <c r="AM330" s="941"/>
      <c r="AN330" s="949"/>
      <c r="AO330" s="139"/>
      <c r="AP330" s="989" t="s">
        <v>461</v>
      </c>
      <c r="AQ330" s="990"/>
      <c r="AR330" s="990"/>
      <c r="AS330" s="991"/>
      <c r="AT330" s="148"/>
      <c r="AU330" s="195"/>
      <c r="AV330" s="195"/>
      <c r="AW330" s="195"/>
      <c r="AX330" s="195"/>
      <c r="AY330" s="148"/>
      <c r="AZ330" s="143">
        <v>7</v>
      </c>
      <c r="BA330" s="143" t="str">
        <f t="shared" si="18"/>
        <v/>
      </c>
      <c r="BB330" s="143" t="str">
        <f t="shared" si="20"/>
        <v/>
      </c>
    </row>
    <row r="331" spans="1:54" ht="18" customHeight="1" x14ac:dyDescent="0.15">
      <c r="A331" s="146">
        <f t="shared" si="19"/>
        <v>0</v>
      </c>
      <c r="B331" s="219" t="str">
        <f>IF(A331=1,COUNT($B$8:B330)+1,"")</f>
        <v/>
      </c>
      <c r="C331" s="213" t="str">
        <f>IF(AND(A331=1,NOT(TRIM(AD331)="")),COUNT($C$3:C330)+1,"")</f>
        <v/>
      </c>
      <c r="D331" s="219" t="str">
        <f>IF(AND(A331=1,NOT(TRIM(X331)="")),COUNT($D$3:D330)+1,"")</f>
        <v/>
      </c>
      <c r="E331" s="160" t="s">
        <v>529</v>
      </c>
      <c r="F331" s="1032"/>
      <c r="G331" s="950"/>
      <c r="H331" s="951"/>
      <c r="I331" s="951"/>
      <c r="J331" s="951"/>
      <c r="K331" s="935"/>
      <c r="L331" s="941"/>
      <c r="M331" s="941"/>
      <c r="N331" s="936"/>
      <c r="O331" s="935"/>
      <c r="P331" s="941"/>
      <c r="Q331" s="941"/>
      <c r="R331" s="941"/>
      <c r="S331" s="216"/>
      <c r="T331" s="255"/>
      <c r="U331" s="947"/>
      <c r="V331" s="947"/>
      <c r="W331" s="947"/>
      <c r="X331" s="954"/>
      <c r="Y331" s="955"/>
      <c r="Z331" s="947"/>
      <c r="AA331" s="947"/>
      <c r="AB331" s="948"/>
      <c r="AC331" s="948"/>
      <c r="AD331" s="948"/>
      <c r="AE331" s="948"/>
      <c r="AF331" s="948"/>
      <c r="AG331" s="948"/>
      <c r="AH331" s="927"/>
      <c r="AI331" s="928"/>
      <c r="AJ331" s="935"/>
      <c r="AK331" s="941"/>
      <c r="AL331" s="941"/>
      <c r="AM331" s="941"/>
      <c r="AN331" s="949"/>
      <c r="AO331" s="139"/>
      <c r="AP331" s="989" t="s">
        <v>391</v>
      </c>
      <c r="AQ331" s="990"/>
      <c r="AR331" s="990"/>
      <c r="AS331" s="991"/>
      <c r="AT331" s="148"/>
      <c r="AU331" s="195"/>
      <c r="AV331" s="195"/>
      <c r="AW331" s="195"/>
      <c r="AX331" s="195"/>
      <c r="AY331" s="148"/>
      <c r="AZ331" s="143">
        <v>7</v>
      </c>
      <c r="BA331" s="143" t="str">
        <f t="shared" si="18"/>
        <v/>
      </c>
      <c r="BB331" s="143" t="str">
        <f t="shared" si="20"/>
        <v/>
      </c>
    </row>
    <row r="332" spans="1:54" ht="18" customHeight="1" x14ac:dyDescent="0.15">
      <c r="A332" s="146">
        <f t="shared" si="19"/>
        <v>0</v>
      </c>
      <c r="B332" s="219" t="str">
        <f>IF(A332=1,COUNT($B$8:B331)+1,"")</f>
        <v/>
      </c>
      <c r="C332" s="213" t="str">
        <f>IF(AND(A332=1,NOT(TRIM(AD332)="")),COUNT($C$3:C331)+1,"")</f>
        <v/>
      </c>
      <c r="D332" s="219" t="str">
        <f>IF(AND(A332=1,NOT(TRIM(X332)="")),COUNT($D$3:D331)+1,"")</f>
        <v/>
      </c>
      <c r="E332" s="160" t="s">
        <v>529</v>
      </c>
      <c r="F332" s="1032"/>
      <c r="G332" s="950"/>
      <c r="H332" s="951"/>
      <c r="I332" s="951"/>
      <c r="J332" s="951"/>
      <c r="K332" s="935"/>
      <c r="L332" s="941"/>
      <c r="M332" s="941"/>
      <c r="N332" s="936"/>
      <c r="O332" s="935"/>
      <c r="P332" s="941"/>
      <c r="Q332" s="941"/>
      <c r="R332" s="941"/>
      <c r="S332" s="216"/>
      <c r="T332" s="255"/>
      <c r="U332" s="947"/>
      <c r="V332" s="947"/>
      <c r="W332" s="947"/>
      <c r="X332" s="954"/>
      <c r="Y332" s="955"/>
      <c r="Z332" s="947"/>
      <c r="AA332" s="947"/>
      <c r="AB332" s="948"/>
      <c r="AC332" s="948"/>
      <c r="AD332" s="948"/>
      <c r="AE332" s="948"/>
      <c r="AF332" s="948"/>
      <c r="AG332" s="948"/>
      <c r="AH332" s="927"/>
      <c r="AI332" s="928"/>
      <c r="AJ332" s="935"/>
      <c r="AK332" s="941"/>
      <c r="AL332" s="941"/>
      <c r="AM332" s="941"/>
      <c r="AN332" s="949"/>
      <c r="AO332" s="139"/>
      <c r="AP332" s="139"/>
      <c r="AQ332" s="145"/>
      <c r="AR332" s="145"/>
      <c r="AS332" s="145"/>
      <c r="AT332" s="145"/>
      <c r="AU332" s="145"/>
      <c r="AV332" s="145"/>
      <c r="AW332" s="145"/>
      <c r="AX332" s="145"/>
      <c r="AY332" s="145"/>
      <c r="AZ332" s="143">
        <v>7</v>
      </c>
      <c r="BA332" s="143" t="str">
        <f t="shared" si="18"/>
        <v/>
      </c>
      <c r="BB332" s="143" t="str">
        <f t="shared" si="20"/>
        <v/>
      </c>
    </row>
    <row r="333" spans="1:54" ht="18" customHeight="1" x14ac:dyDescent="0.15">
      <c r="A333" s="146">
        <f t="shared" si="19"/>
        <v>0</v>
      </c>
      <c r="B333" s="219" t="str">
        <f>IF(A333=1,COUNT($B$8:B332)+1,"")</f>
        <v/>
      </c>
      <c r="C333" s="213" t="str">
        <f>IF(AND(A333=1,NOT(TRIM(AD333)="")),COUNT($C$3:C332)+1,"")</f>
        <v/>
      </c>
      <c r="D333" s="219" t="str">
        <f>IF(AND(A333=1,NOT(TRIM(X333)="")),COUNT($D$3:D332)+1,"")</f>
        <v/>
      </c>
      <c r="E333" s="160" t="s">
        <v>529</v>
      </c>
      <c r="F333" s="1032" t="s">
        <v>386</v>
      </c>
      <c r="G333" s="950"/>
      <c r="H333" s="951"/>
      <c r="I333" s="951"/>
      <c r="J333" s="951"/>
      <c r="K333" s="935"/>
      <c r="L333" s="941"/>
      <c r="M333" s="941"/>
      <c r="N333" s="936"/>
      <c r="O333" s="935"/>
      <c r="P333" s="941"/>
      <c r="Q333" s="941"/>
      <c r="R333" s="941"/>
      <c r="S333" s="216"/>
      <c r="T333" s="255"/>
      <c r="U333" s="947"/>
      <c r="V333" s="947"/>
      <c r="W333" s="947"/>
      <c r="X333" s="954"/>
      <c r="Y333" s="955"/>
      <c r="Z333" s="947"/>
      <c r="AA333" s="947"/>
      <c r="AB333" s="948"/>
      <c r="AC333" s="948"/>
      <c r="AD333" s="948"/>
      <c r="AE333" s="948"/>
      <c r="AF333" s="948"/>
      <c r="AG333" s="948"/>
      <c r="AH333" s="927"/>
      <c r="AI333" s="928"/>
      <c r="AJ333" s="935"/>
      <c r="AK333" s="941"/>
      <c r="AL333" s="941"/>
      <c r="AM333" s="941"/>
      <c r="AN333" s="949"/>
      <c r="AO333" s="139"/>
      <c r="AP333" s="139"/>
      <c r="AQ333" s="149"/>
      <c r="AR333" s="148"/>
      <c r="AS333" s="148"/>
      <c r="AT333" s="148"/>
      <c r="AU333" s="148"/>
      <c r="AV333" s="148"/>
      <c r="AW333" s="148"/>
      <c r="AX333" s="148"/>
      <c r="AY333" s="148"/>
      <c r="AZ333" s="143">
        <v>7</v>
      </c>
      <c r="BA333" s="143" t="str">
        <f t="shared" si="18"/>
        <v/>
      </c>
      <c r="BB333" s="143" t="str">
        <f t="shared" si="20"/>
        <v/>
      </c>
    </row>
    <row r="334" spans="1:54" ht="18" customHeight="1" x14ac:dyDescent="0.15">
      <c r="A334" s="146">
        <f t="shared" si="19"/>
        <v>0</v>
      </c>
      <c r="B334" s="219" t="str">
        <f>IF(A334=1,COUNT($B$8:B333)+1,"")</f>
        <v/>
      </c>
      <c r="C334" s="213" t="str">
        <f>IF(AND(A334=1,NOT(TRIM(AD334)="")),COUNT($C$3:C333)+1,"")</f>
        <v/>
      </c>
      <c r="D334" s="219" t="str">
        <f>IF(AND(A334=1,NOT(TRIM(X334)="")),COUNT($D$3:D333)+1,"")</f>
        <v/>
      </c>
      <c r="E334" s="160" t="s">
        <v>529</v>
      </c>
      <c r="F334" s="1032"/>
      <c r="G334" s="950"/>
      <c r="H334" s="951"/>
      <c r="I334" s="951"/>
      <c r="J334" s="951"/>
      <c r="K334" s="935"/>
      <c r="L334" s="941"/>
      <c r="M334" s="941"/>
      <c r="N334" s="936"/>
      <c r="O334" s="935"/>
      <c r="P334" s="941"/>
      <c r="Q334" s="941"/>
      <c r="R334" s="941"/>
      <c r="S334" s="216"/>
      <c r="T334" s="255"/>
      <c r="U334" s="947"/>
      <c r="V334" s="947"/>
      <c r="W334" s="947"/>
      <c r="X334" s="954"/>
      <c r="Y334" s="955"/>
      <c r="Z334" s="947"/>
      <c r="AA334" s="947"/>
      <c r="AB334" s="948"/>
      <c r="AC334" s="948"/>
      <c r="AD334" s="948"/>
      <c r="AE334" s="948"/>
      <c r="AF334" s="948"/>
      <c r="AG334" s="948"/>
      <c r="AH334" s="927"/>
      <c r="AI334" s="928"/>
      <c r="AJ334" s="935"/>
      <c r="AK334" s="941"/>
      <c r="AL334" s="941"/>
      <c r="AM334" s="941"/>
      <c r="AN334" s="949"/>
      <c r="AO334" s="139"/>
      <c r="AP334" s="139"/>
      <c r="AQ334" s="148"/>
      <c r="AR334" s="148"/>
      <c r="AS334" s="148"/>
      <c r="AT334" s="148"/>
      <c r="AU334" s="148"/>
      <c r="AV334" s="148"/>
      <c r="AW334" s="148"/>
      <c r="AX334" s="148"/>
      <c r="AY334" s="148"/>
      <c r="AZ334" s="143">
        <v>7</v>
      </c>
      <c r="BA334" s="143" t="str">
        <f t="shared" si="18"/>
        <v/>
      </c>
      <c r="BB334" s="143" t="str">
        <f t="shared" si="20"/>
        <v/>
      </c>
    </row>
    <row r="335" spans="1:54" ht="18" customHeight="1" x14ac:dyDescent="0.15">
      <c r="A335" s="146">
        <f t="shared" si="19"/>
        <v>0</v>
      </c>
      <c r="B335" s="219" t="str">
        <f>IF(A335=1,COUNT($B$8:B334)+1,"")</f>
        <v/>
      </c>
      <c r="C335" s="213" t="str">
        <f>IF(AND(A335=1,NOT(TRIM(AD335)="")),COUNT($C$3:C334)+1,"")</f>
        <v/>
      </c>
      <c r="D335" s="219" t="str">
        <f>IF(AND(A335=1,NOT(TRIM(X335)="")),COUNT($D$3:D334)+1,"")</f>
        <v/>
      </c>
      <c r="E335" s="160" t="s">
        <v>529</v>
      </c>
      <c r="F335" s="1032"/>
      <c r="G335" s="950"/>
      <c r="H335" s="951"/>
      <c r="I335" s="951"/>
      <c r="J335" s="951"/>
      <c r="K335" s="935"/>
      <c r="L335" s="941"/>
      <c r="M335" s="941"/>
      <c r="N335" s="936"/>
      <c r="O335" s="935"/>
      <c r="P335" s="941"/>
      <c r="Q335" s="941"/>
      <c r="R335" s="941"/>
      <c r="S335" s="216"/>
      <c r="T335" s="255"/>
      <c r="U335" s="947"/>
      <c r="V335" s="947"/>
      <c r="W335" s="947"/>
      <c r="X335" s="954"/>
      <c r="Y335" s="955"/>
      <c r="Z335" s="947"/>
      <c r="AA335" s="947"/>
      <c r="AB335" s="948"/>
      <c r="AC335" s="948"/>
      <c r="AD335" s="948"/>
      <c r="AE335" s="948"/>
      <c r="AF335" s="948"/>
      <c r="AG335" s="948"/>
      <c r="AH335" s="927"/>
      <c r="AI335" s="928"/>
      <c r="AJ335" s="935"/>
      <c r="AK335" s="941"/>
      <c r="AL335" s="941"/>
      <c r="AM335" s="941"/>
      <c r="AN335" s="949"/>
      <c r="AO335" s="139"/>
      <c r="AP335" s="139"/>
      <c r="AQ335" s="139"/>
      <c r="AR335" s="139"/>
      <c r="AS335" s="139"/>
      <c r="AT335" s="139"/>
      <c r="AU335" s="139"/>
      <c r="AV335" s="139"/>
      <c r="AW335" s="139"/>
      <c r="AX335" s="139"/>
      <c r="AY335" s="139"/>
      <c r="AZ335" s="143">
        <v>7</v>
      </c>
      <c r="BA335" s="143" t="str">
        <f t="shared" si="18"/>
        <v/>
      </c>
      <c r="BB335" s="143" t="str">
        <f t="shared" si="20"/>
        <v/>
      </c>
    </row>
    <row r="336" spans="1:54" ht="18" customHeight="1" x14ac:dyDescent="0.15">
      <c r="A336" s="146">
        <f t="shared" si="19"/>
        <v>0</v>
      </c>
      <c r="B336" s="219" t="str">
        <f>IF(A336=1,COUNT($B$8:B335)+1,"")</f>
        <v/>
      </c>
      <c r="C336" s="213" t="str">
        <f>IF(AND(A336=1,NOT(TRIM(AD336)="")),COUNT($C$3:C335)+1,"")</f>
        <v/>
      </c>
      <c r="D336" s="219" t="str">
        <f>IF(AND(A336=1,NOT(TRIM(X336)="")),COUNT($D$3:D335)+1,"")</f>
        <v/>
      </c>
      <c r="E336" s="160" t="s">
        <v>529</v>
      </c>
      <c r="F336" s="1032"/>
      <c r="G336" s="950"/>
      <c r="H336" s="951"/>
      <c r="I336" s="951"/>
      <c r="J336" s="951"/>
      <c r="K336" s="935"/>
      <c r="L336" s="941"/>
      <c r="M336" s="941"/>
      <c r="N336" s="936"/>
      <c r="O336" s="935"/>
      <c r="P336" s="941"/>
      <c r="Q336" s="941"/>
      <c r="R336" s="941"/>
      <c r="S336" s="216"/>
      <c r="T336" s="255"/>
      <c r="U336" s="947"/>
      <c r="V336" s="947"/>
      <c r="W336" s="947"/>
      <c r="X336" s="954"/>
      <c r="Y336" s="955"/>
      <c r="Z336" s="947"/>
      <c r="AA336" s="947"/>
      <c r="AB336" s="948"/>
      <c r="AC336" s="948"/>
      <c r="AD336" s="948"/>
      <c r="AE336" s="948"/>
      <c r="AF336" s="948"/>
      <c r="AG336" s="948"/>
      <c r="AH336" s="927"/>
      <c r="AI336" s="928"/>
      <c r="AJ336" s="935"/>
      <c r="AK336" s="941"/>
      <c r="AL336" s="941"/>
      <c r="AM336" s="941"/>
      <c r="AN336" s="949"/>
      <c r="AO336" s="139"/>
      <c r="AP336" s="139"/>
      <c r="AQ336" s="149"/>
      <c r="AR336" s="148"/>
      <c r="AS336" s="148"/>
      <c r="AT336" s="148"/>
      <c r="AU336" s="148"/>
      <c r="AV336" s="148"/>
      <c r="AW336" s="148"/>
      <c r="AX336" s="148"/>
      <c r="AY336" s="148"/>
      <c r="AZ336" s="143">
        <v>7</v>
      </c>
      <c r="BA336" s="143" t="str">
        <f t="shared" si="18"/>
        <v/>
      </c>
      <c r="BB336" s="143" t="str">
        <f t="shared" si="20"/>
        <v/>
      </c>
    </row>
    <row r="337" spans="1:54" ht="18" customHeight="1" x14ac:dyDescent="0.15">
      <c r="A337" s="146">
        <f t="shared" si="19"/>
        <v>0</v>
      </c>
      <c r="B337" s="219" t="str">
        <f>IF(A337=1,COUNT($B$8:B336)+1,"")</f>
        <v/>
      </c>
      <c r="C337" s="213" t="str">
        <f>IF(AND(A337=1,NOT(TRIM(AD337)="")),COUNT($C$3:C336)+1,"")</f>
        <v/>
      </c>
      <c r="D337" s="219" t="str">
        <f>IF(AND(A337=1,NOT(TRIM(X337)="")),COUNT($D$3:D336)+1,"")</f>
        <v/>
      </c>
      <c r="E337" s="160" t="s">
        <v>529</v>
      </c>
      <c r="F337" s="1032"/>
      <c r="G337" s="950"/>
      <c r="H337" s="951"/>
      <c r="I337" s="951"/>
      <c r="J337" s="951"/>
      <c r="K337" s="935"/>
      <c r="L337" s="941"/>
      <c r="M337" s="941"/>
      <c r="N337" s="936"/>
      <c r="O337" s="935"/>
      <c r="P337" s="941"/>
      <c r="Q337" s="941"/>
      <c r="R337" s="941"/>
      <c r="S337" s="216"/>
      <c r="T337" s="255"/>
      <c r="U337" s="947"/>
      <c r="V337" s="947"/>
      <c r="W337" s="947"/>
      <c r="X337" s="954"/>
      <c r="Y337" s="955"/>
      <c r="Z337" s="947"/>
      <c r="AA337" s="947"/>
      <c r="AB337" s="948"/>
      <c r="AC337" s="948"/>
      <c r="AD337" s="948"/>
      <c r="AE337" s="948"/>
      <c r="AF337" s="948"/>
      <c r="AG337" s="948"/>
      <c r="AH337" s="927"/>
      <c r="AI337" s="928"/>
      <c r="AJ337" s="935"/>
      <c r="AK337" s="941"/>
      <c r="AL337" s="941"/>
      <c r="AM337" s="941"/>
      <c r="AN337" s="949"/>
      <c r="AO337" s="139"/>
      <c r="AP337" s="139"/>
      <c r="AQ337" s="148"/>
      <c r="AR337" s="148"/>
      <c r="AS337" s="148"/>
      <c r="AT337" s="148"/>
      <c r="AU337" s="148"/>
      <c r="AV337" s="148"/>
      <c r="AW337" s="148"/>
      <c r="AX337" s="148"/>
      <c r="AY337" s="148"/>
      <c r="AZ337" s="143">
        <v>7</v>
      </c>
      <c r="BA337" s="143" t="str">
        <f t="shared" si="18"/>
        <v/>
      </c>
      <c r="BB337" s="143" t="str">
        <f t="shared" si="20"/>
        <v/>
      </c>
    </row>
    <row r="338" spans="1:54" ht="18" customHeight="1" x14ac:dyDescent="0.15">
      <c r="A338" s="146">
        <f t="shared" si="19"/>
        <v>0</v>
      </c>
      <c r="B338" s="219" t="str">
        <f>IF(A338=1,COUNT($B$8:B337)+1,"")</f>
        <v/>
      </c>
      <c r="C338" s="213" t="str">
        <f>IF(AND(A338=1,NOT(TRIM(AD338)="")),COUNT($C$3:C337)+1,"")</f>
        <v/>
      </c>
      <c r="D338" s="219" t="str">
        <f>IF(AND(A338=1,NOT(TRIM(X338)="")),COUNT($D$3:D337)+1,"")</f>
        <v/>
      </c>
      <c r="E338" s="160" t="s">
        <v>529</v>
      </c>
      <c r="F338" s="1032"/>
      <c r="G338" s="950"/>
      <c r="H338" s="951"/>
      <c r="I338" s="951"/>
      <c r="J338" s="951"/>
      <c r="K338" s="935"/>
      <c r="L338" s="941"/>
      <c r="M338" s="941"/>
      <c r="N338" s="936"/>
      <c r="O338" s="935"/>
      <c r="P338" s="941"/>
      <c r="Q338" s="941"/>
      <c r="R338" s="941"/>
      <c r="S338" s="216"/>
      <c r="T338" s="255"/>
      <c r="U338" s="947"/>
      <c r="V338" s="947"/>
      <c r="W338" s="947"/>
      <c r="X338" s="954"/>
      <c r="Y338" s="955"/>
      <c r="Z338" s="947"/>
      <c r="AA338" s="947"/>
      <c r="AB338" s="948"/>
      <c r="AC338" s="948"/>
      <c r="AD338" s="948"/>
      <c r="AE338" s="948"/>
      <c r="AF338" s="948"/>
      <c r="AG338" s="948"/>
      <c r="AH338" s="927"/>
      <c r="AI338" s="928"/>
      <c r="AJ338" s="935"/>
      <c r="AK338" s="941"/>
      <c r="AL338" s="941"/>
      <c r="AM338" s="941"/>
      <c r="AN338" s="949"/>
      <c r="AO338" s="139"/>
      <c r="AP338" s="139"/>
      <c r="AQ338" s="145"/>
      <c r="AR338" s="145"/>
      <c r="AS338" s="145"/>
      <c r="AT338" s="145"/>
      <c r="AU338" s="145"/>
      <c r="AV338" s="145"/>
      <c r="AW338" s="145"/>
      <c r="AX338" s="145"/>
      <c r="AY338" s="145"/>
      <c r="AZ338" s="143">
        <v>7</v>
      </c>
      <c r="BA338" s="143" t="str">
        <f t="shared" si="18"/>
        <v/>
      </c>
      <c r="BB338" s="143" t="str">
        <f t="shared" si="20"/>
        <v/>
      </c>
    </row>
    <row r="339" spans="1:54" ht="18" customHeight="1" x14ac:dyDescent="0.15">
      <c r="A339" s="146">
        <f t="shared" si="19"/>
        <v>0</v>
      </c>
      <c r="B339" s="219" t="str">
        <f>IF(A339=1,COUNT($B$8:B338)+1,"")</f>
        <v/>
      </c>
      <c r="C339" s="213" t="str">
        <f>IF(AND(A339=1,NOT(TRIM(AD339)="")),COUNT($C$3:C338)+1,"")</f>
        <v/>
      </c>
      <c r="D339" s="219" t="str">
        <f>IF(AND(A339=1,NOT(TRIM(X339)="")),COUNT($D$3:D338)+1,"")</f>
        <v/>
      </c>
      <c r="E339" s="160" t="s">
        <v>529</v>
      </c>
      <c r="F339" s="1032"/>
      <c r="G339" s="950"/>
      <c r="H339" s="951"/>
      <c r="I339" s="951"/>
      <c r="J339" s="951"/>
      <c r="K339" s="935"/>
      <c r="L339" s="941"/>
      <c r="M339" s="941"/>
      <c r="N339" s="936"/>
      <c r="O339" s="935"/>
      <c r="P339" s="941"/>
      <c r="Q339" s="941"/>
      <c r="R339" s="941"/>
      <c r="S339" s="216"/>
      <c r="T339" s="255"/>
      <c r="U339" s="947"/>
      <c r="V339" s="947"/>
      <c r="W339" s="947"/>
      <c r="X339" s="954"/>
      <c r="Y339" s="955"/>
      <c r="Z339" s="947"/>
      <c r="AA339" s="947"/>
      <c r="AB339" s="948"/>
      <c r="AC339" s="948"/>
      <c r="AD339" s="948"/>
      <c r="AE339" s="948"/>
      <c r="AF339" s="948"/>
      <c r="AG339" s="948"/>
      <c r="AH339" s="927"/>
      <c r="AI339" s="928"/>
      <c r="AJ339" s="935"/>
      <c r="AK339" s="941"/>
      <c r="AL339" s="941"/>
      <c r="AM339" s="941"/>
      <c r="AN339" s="949"/>
      <c r="AO339" s="139"/>
      <c r="AP339" s="139"/>
      <c r="AQ339" s="149"/>
      <c r="AR339" s="148"/>
      <c r="AS339" s="148"/>
      <c r="AT339" s="148"/>
      <c r="AU339" s="148"/>
      <c r="AV339" s="148"/>
      <c r="AW339" s="148"/>
      <c r="AX339" s="148"/>
      <c r="AY339" s="148"/>
      <c r="AZ339" s="143">
        <v>7</v>
      </c>
      <c r="BA339" s="143" t="str">
        <f t="shared" si="18"/>
        <v/>
      </c>
      <c r="BB339" s="143" t="str">
        <f t="shared" si="20"/>
        <v/>
      </c>
    </row>
    <row r="340" spans="1:54" ht="18" customHeight="1" x14ac:dyDescent="0.15">
      <c r="A340" s="146">
        <f t="shared" si="19"/>
        <v>0</v>
      </c>
      <c r="B340" s="219" t="str">
        <f>IF(A340=1,COUNT($B$8:B339)+1,"")</f>
        <v/>
      </c>
      <c r="C340" s="213" t="str">
        <f>IF(AND(A340=1,NOT(TRIM(AD340)="")),COUNT($C$3:C339)+1,"")</f>
        <v/>
      </c>
      <c r="D340" s="219" t="str">
        <f>IF(AND(A340=1,NOT(TRIM(X340)="")),COUNT($D$3:D339)+1,"")</f>
        <v/>
      </c>
      <c r="E340" s="160" t="s">
        <v>529</v>
      </c>
      <c r="F340" s="1032"/>
      <c r="G340" s="950"/>
      <c r="H340" s="951"/>
      <c r="I340" s="951"/>
      <c r="J340" s="951"/>
      <c r="K340" s="935"/>
      <c r="L340" s="941"/>
      <c r="M340" s="941"/>
      <c r="N340" s="936"/>
      <c r="O340" s="935"/>
      <c r="P340" s="941"/>
      <c r="Q340" s="941"/>
      <c r="R340" s="941"/>
      <c r="S340" s="216"/>
      <c r="T340" s="255"/>
      <c r="U340" s="947"/>
      <c r="V340" s="947"/>
      <c r="W340" s="947"/>
      <c r="X340" s="954"/>
      <c r="Y340" s="955"/>
      <c r="Z340" s="947"/>
      <c r="AA340" s="947"/>
      <c r="AB340" s="948"/>
      <c r="AC340" s="948"/>
      <c r="AD340" s="948"/>
      <c r="AE340" s="948"/>
      <c r="AF340" s="948"/>
      <c r="AG340" s="948"/>
      <c r="AH340" s="927"/>
      <c r="AI340" s="928"/>
      <c r="AJ340" s="935"/>
      <c r="AK340" s="941"/>
      <c r="AL340" s="941"/>
      <c r="AM340" s="941"/>
      <c r="AN340" s="949"/>
      <c r="AO340" s="139"/>
      <c r="AP340" s="139"/>
      <c r="AQ340" s="148"/>
      <c r="AR340" s="148"/>
      <c r="AS340" s="148"/>
      <c r="AT340" s="148"/>
      <c r="AU340" s="148"/>
      <c r="AV340" s="148"/>
      <c r="AW340" s="148"/>
      <c r="AX340" s="148"/>
      <c r="AY340" s="148"/>
      <c r="AZ340" s="143">
        <v>7</v>
      </c>
      <c r="BA340" s="143" t="str">
        <f t="shared" si="18"/>
        <v/>
      </c>
      <c r="BB340" s="143" t="str">
        <f t="shared" si="20"/>
        <v/>
      </c>
    </row>
    <row r="341" spans="1:54" ht="18" customHeight="1" x14ac:dyDescent="0.15">
      <c r="A341" s="146">
        <f t="shared" si="19"/>
        <v>0</v>
      </c>
      <c r="B341" s="219" t="str">
        <f>IF(A341=1,COUNT($B$8:B340)+1,"")</f>
        <v/>
      </c>
      <c r="C341" s="213" t="str">
        <f>IF(AND(A341=1,NOT(TRIM(AD341)="")),COUNT($C$3:C340)+1,"")</f>
        <v/>
      </c>
      <c r="D341" s="219" t="str">
        <f>IF(AND(A341=1,NOT(TRIM(X341)="")),COUNT($D$3:D340)+1,"")</f>
        <v/>
      </c>
      <c r="E341" s="160" t="s">
        <v>529</v>
      </c>
      <c r="F341" s="1032"/>
      <c r="G341" s="950"/>
      <c r="H341" s="951"/>
      <c r="I341" s="951"/>
      <c r="J341" s="951"/>
      <c r="K341" s="935"/>
      <c r="L341" s="941"/>
      <c r="M341" s="941"/>
      <c r="N341" s="936"/>
      <c r="O341" s="935"/>
      <c r="P341" s="941"/>
      <c r="Q341" s="941"/>
      <c r="R341" s="941"/>
      <c r="S341" s="216"/>
      <c r="T341" s="255"/>
      <c r="U341" s="947"/>
      <c r="V341" s="947"/>
      <c r="W341" s="947"/>
      <c r="X341" s="954"/>
      <c r="Y341" s="955"/>
      <c r="Z341" s="947"/>
      <c r="AA341" s="947"/>
      <c r="AB341" s="948"/>
      <c r="AC341" s="948"/>
      <c r="AD341" s="948"/>
      <c r="AE341" s="948"/>
      <c r="AF341" s="948"/>
      <c r="AG341" s="948"/>
      <c r="AH341" s="927"/>
      <c r="AI341" s="928"/>
      <c r="AJ341" s="935"/>
      <c r="AK341" s="941"/>
      <c r="AL341" s="941"/>
      <c r="AM341" s="941"/>
      <c r="AN341" s="949"/>
      <c r="AO341" s="139"/>
      <c r="AP341" s="139"/>
      <c r="AQ341" s="145"/>
      <c r="AR341" s="145"/>
      <c r="AS341" s="150"/>
      <c r="AT341" s="145"/>
      <c r="AU341" s="145"/>
      <c r="AV341" s="145"/>
      <c r="AW341" s="145"/>
      <c r="AX341" s="145"/>
      <c r="AY341" s="145"/>
      <c r="AZ341" s="143">
        <v>7</v>
      </c>
      <c r="BA341" s="143" t="str">
        <f>IF(ISBLANK(G341),"",VLOOKUP(G341,$BD$303:$BF$313,2))</f>
        <v/>
      </c>
      <c r="BB341" s="143" t="str">
        <f t="shared" si="20"/>
        <v/>
      </c>
    </row>
    <row r="342" spans="1:54" ht="18" customHeight="1" x14ac:dyDescent="0.15">
      <c r="A342" s="146">
        <f t="shared" si="19"/>
        <v>0</v>
      </c>
      <c r="B342" s="219" t="str">
        <f>IF(A342=1,COUNT($B$8:B341)+1,"")</f>
        <v/>
      </c>
      <c r="C342" s="213" t="str">
        <f>IF(AND(A342=1,NOT(TRIM(AD342)="")),COUNT($C$3:C341)+1,"")</f>
        <v/>
      </c>
      <c r="D342" s="219" t="str">
        <f>IF(AND(A342=1,NOT(TRIM(X342)="")),COUNT($D$3:D341)+1,"")</f>
        <v/>
      </c>
      <c r="E342" s="160" t="s">
        <v>529</v>
      </c>
      <c r="F342" s="1032"/>
      <c r="G342" s="950"/>
      <c r="H342" s="951"/>
      <c r="I342" s="951"/>
      <c r="J342" s="951"/>
      <c r="K342" s="935"/>
      <c r="L342" s="941"/>
      <c r="M342" s="941"/>
      <c r="N342" s="936"/>
      <c r="O342" s="935"/>
      <c r="P342" s="941"/>
      <c r="Q342" s="941"/>
      <c r="R342" s="941"/>
      <c r="S342" s="216"/>
      <c r="T342" s="255"/>
      <c r="U342" s="947"/>
      <c r="V342" s="947"/>
      <c r="W342" s="947"/>
      <c r="X342" s="954"/>
      <c r="Y342" s="955"/>
      <c r="Z342" s="947"/>
      <c r="AA342" s="947"/>
      <c r="AB342" s="948"/>
      <c r="AC342" s="948"/>
      <c r="AD342" s="948"/>
      <c r="AE342" s="948"/>
      <c r="AF342" s="948"/>
      <c r="AG342" s="948"/>
      <c r="AH342" s="927"/>
      <c r="AI342" s="928"/>
      <c r="AJ342" s="935"/>
      <c r="AK342" s="941"/>
      <c r="AL342" s="941"/>
      <c r="AM342" s="941"/>
      <c r="AN342" s="949"/>
      <c r="AO342" s="139"/>
      <c r="AP342" s="139"/>
      <c r="AQ342" s="149"/>
      <c r="AR342" s="148"/>
      <c r="AS342" s="148"/>
      <c r="AT342" s="148"/>
      <c r="AU342" s="148"/>
      <c r="AV342" s="148"/>
      <c r="AW342" s="148"/>
      <c r="AX342" s="148"/>
      <c r="AY342" s="148"/>
      <c r="AZ342" s="143">
        <v>7</v>
      </c>
      <c r="BA342" s="143" t="str">
        <f t="shared" si="18"/>
        <v/>
      </c>
      <c r="BB342" s="143" t="str">
        <f t="shared" si="20"/>
        <v/>
      </c>
    </row>
    <row r="343" spans="1:54" ht="18" customHeight="1" x14ac:dyDescent="0.15">
      <c r="A343" s="146">
        <f t="shared" si="19"/>
        <v>0</v>
      </c>
      <c r="B343" s="219" t="str">
        <f>IF(A343=1,COUNT($B$8:B342)+1,"")</f>
        <v/>
      </c>
      <c r="C343" s="213" t="str">
        <f>IF(AND(A343=1,NOT(TRIM(AD343)="")),COUNT($C$3:C342)+1,"")</f>
        <v/>
      </c>
      <c r="D343" s="219" t="str">
        <f>IF(AND(A343=1,NOT(TRIM(X343)="")),COUNT($D$3:D342)+1,"")</f>
        <v/>
      </c>
      <c r="E343" s="160" t="s">
        <v>529</v>
      </c>
      <c r="F343" s="1032" t="s">
        <v>386</v>
      </c>
      <c r="G343" s="950"/>
      <c r="H343" s="951"/>
      <c r="I343" s="951"/>
      <c r="J343" s="951"/>
      <c r="K343" s="935"/>
      <c r="L343" s="941"/>
      <c r="M343" s="941"/>
      <c r="N343" s="936"/>
      <c r="O343" s="935"/>
      <c r="P343" s="941"/>
      <c r="Q343" s="941"/>
      <c r="R343" s="941"/>
      <c r="S343" s="216"/>
      <c r="T343" s="255"/>
      <c r="U343" s="947"/>
      <c r="V343" s="947"/>
      <c r="W343" s="947"/>
      <c r="X343" s="954"/>
      <c r="Y343" s="955"/>
      <c r="Z343" s="947"/>
      <c r="AA343" s="947"/>
      <c r="AB343" s="948"/>
      <c r="AC343" s="948"/>
      <c r="AD343" s="948"/>
      <c r="AE343" s="948"/>
      <c r="AF343" s="948"/>
      <c r="AG343" s="948"/>
      <c r="AH343" s="927"/>
      <c r="AI343" s="928"/>
      <c r="AJ343" s="935"/>
      <c r="AK343" s="941"/>
      <c r="AL343" s="941"/>
      <c r="AM343" s="941"/>
      <c r="AN343" s="949"/>
      <c r="AO343" s="139"/>
      <c r="AP343" s="139"/>
      <c r="AQ343" s="148"/>
      <c r="AR343" s="148"/>
      <c r="AS343" s="148"/>
      <c r="AT343" s="148"/>
      <c r="AU343" s="148"/>
      <c r="AV343" s="148"/>
      <c r="AW343" s="148"/>
      <c r="AX343" s="148"/>
      <c r="AY343" s="148"/>
      <c r="AZ343" s="143">
        <v>7</v>
      </c>
      <c r="BA343" s="143" t="str">
        <f t="shared" si="18"/>
        <v/>
      </c>
      <c r="BB343" s="143" t="str">
        <f t="shared" si="20"/>
        <v/>
      </c>
    </row>
    <row r="344" spans="1:54" ht="18" customHeight="1" x14ac:dyDescent="0.15">
      <c r="A344" s="146">
        <f t="shared" si="19"/>
        <v>0</v>
      </c>
      <c r="B344" s="219" t="str">
        <f>IF(A344=1,COUNT($B$8:B343)+1,"")</f>
        <v/>
      </c>
      <c r="C344" s="213" t="str">
        <f>IF(AND(A344=1,NOT(TRIM(AD344)="")),COUNT($C$3:C343)+1,"")</f>
        <v/>
      </c>
      <c r="D344" s="219" t="str">
        <f>IF(AND(A344=1,NOT(TRIM(X344)="")),COUNT($D$3:D343)+1,"")</f>
        <v/>
      </c>
      <c r="E344" s="160" t="s">
        <v>529</v>
      </c>
      <c r="F344" s="1032"/>
      <c r="G344" s="950"/>
      <c r="H344" s="951"/>
      <c r="I344" s="951"/>
      <c r="J344" s="951"/>
      <c r="K344" s="935"/>
      <c r="L344" s="941"/>
      <c r="M344" s="941"/>
      <c r="N344" s="936"/>
      <c r="O344" s="935"/>
      <c r="P344" s="941"/>
      <c r="Q344" s="941"/>
      <c r="R344" s="941"/>
      <c r="S344" s="216"/>
      <c r="T344" s="255"/>
      <c r="U344" s="947"/>
      <c r="V344" s="947"/>
      <c r="W344" s="947"/>
      <c r="X344" s="954"/>
      <c r="Y344" s="955"/>
      <c r="Z344" s="947"/>
      <c r="AA344" s="947"/>
      <c r="AB344" s="948"/>
      <c r="AC344" s="948"/>
      <c r="AD344" s="948"/>
      <c r="AE344" s="948"/>
      <c r="AF344" s="948"/>
      <c r="AG344" s="948"/>
      <c r="AH344" s="927"/>
      <c r="AI344" s="928"/>
      <c r="AJ344" s="935"/>
      <c r="AK344" s="941"/>
      <c r="AL344" s="941"/>
      <c r="AM344" s="941"/>
      <c r="AN344" s="949"/>
      <c r="AO344" s="139"/>
      <c r="AP344" s="139"/>
      <c r="AQ344" s="145"/>
      <c r="AR344" s="145"/>
      <c r="AS344" s="145"/>
      <c r="AT344" s="145"/>
      <c r="AU344" s="145"/>
      <c r="AV344" s="145"/>
      <c r="AW344" s="145"/>
      <c r="AX344" s="145"/>
      <c r="AY344" s="145"/>
      <c r="AZ344" s="143">
        <v>7</v>
      </c>
      <c r="BA344" s="143" t="str">
        <f t="shared" si="18"/>
        <v/>
      </c>
      <c r="BB344" s="143" t="str">
        <f t="shared" si="20"/>
        <v/>
      </c>
    </row>
    <row r="345" spans="1:54" ht="18" customHeight="1" x14ac:dyDescent="0.15">
      <c r="A345" s="146">
        <f t="shared" si="19"/>
        <v>0</v>
      </c>
      <c r="B345" s="219" t="str">
        <f>IF(A345=1,COUNT($B$8:B344)+1,"")</f>
        <v/>
      </c>
      <c r="C345" s="213" t="str">
        <f>IF(AND(A345=1,NOT(TRIM(AD345)="")),COUNT($C$3:C344)+1,"")</f>
        <v/>
      </c>
      <c r="D345" s="219" t="str">
        <f>IF(AND(A345=1,NOT(TRIM(X345)="")),COUNT($D$3:D344)+1,"")</f>
        <v/>
      </c>
      <c r="E345" s="160" t="s">
        <v>529</v>
      </c>
      <c r="F345" s="1032"/>
      <c r="G345" s="950"/>
      <c r="H345" s="951"/>
      <c r="I345" s="951"/>
      <c r="J345" s="951"/>
      <c r="K345" s="935"/>
      <c r="L345" s="941"/>
      <c r="M345" s="941"/>
      <c r="N345" s="936"/>
      <c r="O345" s="935"/>
      <c r="P345" s="941"/>
      <c r="Q345" s="941"/>
      <c r="R345" s="941"/>
      <c r="S345" s="216"/>
      <c r="T345" s="255"/>
      <c r="U345" s="947"/>
      <c r="V345" s="947"/>
      <c r="W345" s="947"/>
      <c r="X345" s="954"/>
      <c r="Y345" s="955"/>
      <c r="Z345" s="947"/>
      <c r="AA345" s="947"/>
      <c r="AB345" s="948"/>
      <c r="AC345" s="948"/>
      <c r="AD345" s="948"/>
      <c r="AE345" s="948"/>
      <c r="AF345" s="948"/>
      <c r="AG345" s="948"/>
      <c r="AH345" s="927"/>
      <c r="AI345" s="928"/>
      <c r="AJ345" s="935"/>
      <c r="AK345" s="941"/>
      <c r="AL345" s="941"/>
      <c r="AM345" s="941"/>
      <c r="AN345" s="949"/>
      <c r="AO345" s="139"/>
      <c r="AP345" s="139"/>
      <c r="AQ345" s="149"/>
      <c r="AR345" s="148"/>
      <c r="AS345" s="148"/>
      <c r="AT345" s="148"/>
      <c r="AU345" s="148"/>
      <c r="AV345" s="148"/>
      <c r="AW345" s="148"/>
      <c r="AX345" s="148"/>
      <c r="AY345" s="148"/>
      <c r="AZ345" s="143">
        <v>7</v>
      </c>
      <c r="BA345" s="143" t="str">
        <f t="shared" si="18"/>
        <v/>
      </c>
      <c r="BB345" s="143" t="str">
        <f t="shared" si="20"/>
        <v/>
      </c>
    </row>
    <row r="346" spans="1:54" ht="18" customHeight="1" x14ac:dyDescent="0.15">
      <c r="A346" s="146">
        <f t="shared" si="19"/>
        <v>0</v>
      </c>
      <c r="B346" s="219" t="str">
        <f>IF(A346=1,COUNT($B$8:B345)+1,"")</f>
        <v/>
      </c>
      <c r="C346" s="213" t="str">
        <f>IF(AND(A346=1,NOT(TRIM(AD346)="")),COUNT($C$3:C345)+1,"")</f>
        <v/>
      </c>
      <c r="D346" s="219" t="str">
        <f>IF(AND(A346=1,NOT(TRIM(X346)="")),COUNT($D$3:D345)+1,"")</f>
        <v/>
      </c>
      <c r="E346" s="160" t="s">
        <v>529</v>
      </c>
      <c r="F346" s="1032"/>
      <c r="G346" s="950"/>
      <c r="H346" s="951"/>
      <c r="I346" s="951"/>
      <c r="J346" s="951"/>
      <c r="K346" s="935"/>
      <c r="L346" s="941"/>
      <c r="M346" s="941"/>
      <c r="N346" s="936"/>
      <c r="O346" s="935"/>
      <c r="P346" s="941"/>
      <c r="Q346" s="941"/>
      <c r="R346" s="941"/>
      <c r="S346" s="216"/>
      <c r="T346" s="255"/>
      <c r="U346" s="947"/>
      <c r="V346" s="947"/>
      <c r="W346" s="947"/>
      <c r="X346" s="954"/>
      <c r="Y346" s="955"/>
      <c r="Z346" s="947"/>
      <c r="AA346" s="947"/>
      <c r="AB346" s="948"/>
      <c r="AC346" s="948"/>
      <c r="AD346" s="948"/>
      <c r="AE346" s="948"/>
      <c r="AF346" s="948"/>
      <c r="AG346" s="948"/>
      <c r="AH346" s="927"/>
      <c r="AI346" s="928"/>
      <c r="AJ346" s="935"/>
      <c r="AK346" s="941"/>
      <c r="AL346" s="941"/>
      <c r="AM346" s="941"/>
      <c r="AN346" s="949"/>
      <c r="AO346" s="139"/>
      <c r="AP346" s="139"/>
      <c r="AQ346" s="148"/>
      <c r="AR346" s="148"/>
      <c r="AS346" s="148"/>
      <c r="AT346" s="148"/>
      <c r="AU346" s="148"/>
      <c r="AV346" s="148"/>
      <c r="AW346" s="148"/>
      <c r="AX346" s="148"/>
      <c r="AY346" s="148"/>
      <c r="AZ346" s="143">
        <v>7</v>
      </c>
      <c r="BA346" s="143" t="str">
        <f t="shared" si="18"/>
        <v/>
      </c>
      <c r="BB346" s="143" t="str">
        <f t="shared" si="20"/>
        <v/>
      </c>
    </row>
    <row r="347" spans="1:54" ht="18" customHeight="1" x14ac:dyDescent="0.15">
      <c r="A347" s="146">
        <f t="shared" si="19"/>
        <v>0</v>
      </c>
      <c r="B347" s="219" t="str">
        <f>IF(A347=1,COUNT($B$8:B346)+1,"")</f>
        <v/>
      </c>
      <c r="C347" s="213" t="str">
        <f>IF(AND(A347=1,NOT(TRIM(AD347)="")),COUNT($C$3:C346)+1,"")</f>
        <v/>
      </c>
      <c r="D347" s="219" t="str">
        <f>IF(AND(A347=1,NOT(TRIM(X347)="")),COUNT($D$3:D346)+1,"")</f>
        <v/>
      </c>
      <c r="E347" s="160" t="s">
        <v>529</v>
      </c>
      <c r="F347" s="1032"/>
      <c r="G347" s="950"/>
      <c r="H347" s="951"/>
      <c r="I347" s="951"/>
      <c r="J347" s="951"/>
      <c r="K347" s="935"/>
      <c r="L347" s="941"/>
      <c r="M347" s="941"/>
      <c r="N347" s="936"/>
      <c r="O347" s="935"/>
      <c r="P347" s="941"/>
      <c r="Q347" s="941"/>
      <c r="R347" s="941"/>
      <c r="S347" s="216"/>
      <c r="T347" s="255"/>
      <c r="U347" s="947"/>
      <c r="V347" s="947"/>
      <c r="W347" s="947"/>
      <c r="X347" s="954"/>
      <c r="Y347" s="955"/>
      <c r="Z347" s="947"/>
      <c r="AA347" s="947"/>
      <c r="AB347" s="948"/>
      <c r="AC347" s="948"/>
      <c r="AD347" s="948"/>
      <c r="AE347" s="948"/>
      <c r="AF347" s="948"/>
      <c r="AG347" s="948"/>
      <c r="AH347" s="927"/>
      <c r="AI347" s="928"/>
      <c r="AJ347" s="935"/>
      <c r="AK347" s="941"/>
      <c r="AL347" s="941"/>
      <c r="AM347" s="941"/>
      <c r="AN347" s="949"/>
      <c r="AO347" s="139"/>
      <c r="AP347" s="139"/>
      <c r="AQ347" s="145"/>
      <c r="AR347" s="145"/>
      <c r="AS347" s="145"/>
      <c r="AT347" s="145"/>
      <c r="AU347" s="145"/>
      <c r="AV347" s="145"/>
      <c r="AW347" s="145"/>
      <c r="AX347" s="145"/>
      <c r="AY347" s="145"/>
      <c r="AZ347" s="143">
        <v>7</v>
      </c>
      <c r="BA347" s="143" t="str">
        <f t="shared" si="18"/>
        <v/>
      </c>
      <c r="BB347" s="143" t="str">
        <f t="shared" si="20"/>
        <v/>
      </c>
    </row>
    <row r="348" spans="1:54" ht="18" customHeight="1" x14ac:dyDescent="0.15">
      <c r="A348" s="146">
        <f t="shared" si="19"/>
        <v>0</v>
      </c>
      <c r="B348" s="219" t="str">
        <f>IF(A348=1,COUNT($B$8:B347)+1,"")</f>
        <v/>
      </c>
      <c r="C348" s="213" t="str">
        <f>IF(AND(A348=1,NOT(TRIM(AD348)="")),COUNT($C$3:C347)+1,"")</f>
        <v/>
      </c>
      <c r="D348" s="219" t="str">
        <f>IF(AND(A348=1,NOT(TRIM(X348)="")),COUNT($D$3:D347)+1,"")</f>
        <v/>
      </c>
      <c r="E348" s="160" t="s">
        <v>529</v>
      </c>
      <c r="F348" s="1032"/>
      <c r="G348" s="950"/>
      <c r="H348" s="951"/>
      <c r="I348" s="951"/>
      <c r="J348" s="951"/>
      <c r="K348" s="935"/>
      <c r="L348" s="941"/>
      <c r="M348" s="941"/>
      <c r="N348" s="936"/>
      <c r="O348" s="935"/>
      <c r="P348" s="941"/>
      <c r="Q348" s="941"/>
      <c r="R348" s="941"/>
      <c r="S348" s="216"/>
      <c r="T348" s="255"/>
      <c r="U348" s="947"/>
      <c r="V348" s="947"/>
      <c r="W348" s="947"/>
      <c r="X348" s="954"/>
      <c r="Y348" s="955"/>
      <c r="Z348" s="947"/>
      <c r="AA348" s="947"/>
      <c r="AB348" s="948"/>
      <c r="AC348" s="948"/>
      <c r="AD348" s="948"/>
      <c r="AE348" s="948"/>
      <c r="AF348" s="948"/>
      <c r="AG348" s="948"/>
      <c r="AH348" s="927"/>
      <c r="AI348" s="928"/>
      <c r="AJ348" s="935"/>
      <c r="AK348" s="941"/>
      <c r="AL348" s="941"/>
      <c r="AM348" s="941"/>
      <c r="AN348" s="949"/>
      <c r="AO348" s="139"/>
      <c r="AP348" s="139"/>
      <c r="AQ348" s="149"/>
      <c r="AR348" s="148"/>
      <c r="AS348" s="148"/>
      <c r="AT348" s="148"/>
      <c r="AU348" s="148"/>
      <c r="AV348" s="148"/>
      <c r="AW348" s="148"/>
      <c r="AX348" s="148"/>
      <c r="AY348" s="148"/>
      <c r="AZ348" s="143">
        <v>7</v>
      </c>
      <c r="BA348" s="143" t="str">
        <f t="shared" si="18"/>
        <v/>
      </c>
      <c r="BB348" s="143" t="str">
        <f t="shared" si="20"/>
        <v/>
      </c>
    </row>
    <row r="349" spans="1:54" ht="18" customHeight="1" x14ac:dyDescent="0.15">
      <c r="A349" s="146">
        <f t="shared" si="19"/>
        <v>0</v>
      </c>
      <c r="B349" s="219" t="str">
        <f>IF(A349=1,COUNT($B$8:B348)+1,"")</f>
        <v/>
      </c>
      <c r="C349" s="213" t="str">
        <f>IF(AND(A349=1,NOT(TRIM(AD349)="")),COUNT($C$3:C348)+1,"")</f>
        <v/>
      </c>
      <c r="D349" s="219" t="str">
        <f>IF(AND(A349=1,NOT(TRIM(X349)="")),COUNT($D$3:D348)+1,"")</f>
        <v/>
      </c>
      <c r="E349" s="160" t="s">
        <v>529</v>
      </c>
      <c r="F349" s="1032"/>
      <c r="G349" s="950"/>
      <c r="H349" s="951"/>
      <c r="I349" s="951"/>
      <c r="J349" s="951"/>
      <c r="K349" s="935"/>
      <c r="L349" s="941"/>
      <c r="M349" s="941"/>
      <c r="N349" s="936"/>
      <c r="O349" s="935"/>
      <c r="P349" s="941"/>
      <c r="Q349" s="941"/>
      <c r="R349" s="941"/>
      <c r="S349" s="216"/>
      <c r="T349" s="255"/>
      <c r="U349" s="947"/>
      <c r="V349" s="947"/>
      <c r="W349" s="947"/>
      <c r="X349" s="954"/>
      <c r="Y349" s="955"/>
      <c r="Z349" s="947"/>
      <c r="AA349" s="947"/>
      <c r="AB349" s="948"/>
      <c r="AC349" s="948"/>
      <c r="AD349" s="948"/>
      <c r="AE349" s="948"/>
      <c r="AF349" s="948"/>
      <c r="AG349" s="948"/>
      <c r="AH349" s="927"/>
      <c r="AI349" s="928"/>
      <c r="AJ349" s="935"/>
      <c r="AK349" s="941"/>
      <c r="AL349" s="941"/>
      <c r="AM349" s="941"/>
      <c r="AN349" s="949"/>
      <c r="AO349" s="139"/>
      <c r="AP349" s="139"/>
      <c r="AQ349" s="148"/>
      <c r="AR349" s="148"/>
      <c r="AS349" s="148"/>
      <c r="AT349" s="148"/>
      <c r="AU349" s="148"/>
      <c r="AV349" s="148"/>
      <c r="AW349" s="148"/>
      <c r="AX349" s="148"/>
      <c r="AY349" s="148"/>
      <c r="AZ349" s="143">
        <v>7</v>
      </c>
      <c r="BA349" s="143" t="str">
        <f t="shared" si="18"/>
        <v/>
      </c>
      <c r="BB349" s="143" t="str">
        <f t="shared" si="20"/>
        <v/>
      </c>
    </row>
    <row r="350" spans="1:54" ht="18" customHeight="1" x14ac:dyDescent="0.15">
      <c r="A350" s="146">
        <f t="shared" si="19"/>
        <v>0</v>
      </c>
      <c r="B350" s="219" t="str">
        <f>IF(A350=1,COUNT($B$8:B349)+1,"")</f>
        <v/>
      </c>
      <c r="C350" s="213" t="str">
        <f>IF(AND(A350=1,NOT(TRIM(AD350)="")),COUNT($C$3:C349)+1,"")</f>
        <v/>
      </c>
      <c r="D350" s="219" t="str">
        <f>IF(AND(A350=1,NOT(TRIM(X350)="")),COUNT($D$3:D349)+1,"")</f>
        <v/>
      </c>
      <c r="E350" s="160" t="s">
        <v>529</v>
      </c>
      <c r="F350" s="1032"/>
      <c r="G350" s="950"/>
      <c r="H350" s="951"/>
      <c r="I350" s="951"/>
      <c r="J350" s="951"/>
      <c r="K350" s="935"/>
      <c r="L350" s="941"/>
      <c r="M350" s="941"/>
      <c r="N350" s="936"/>
      <c r="O350" s="935"/>
      <c r="P350" s="941"/>
      <c r="Q350" s="941"/>
      <c r="R350" s="941"/>
      <c r="S350" s="216"/>
      <c r="T350" s="255"/>
      <c r="U350" s="947"/>
      <c r="V350" s="947"/>
      <c r="W350" s="947"/>
      <c r="X350" s="954"/>
      <c r="Y350" s="955"/>
      <c r="Z350" s="947"/>
      <c r="AA350" s="947"/>
      <c r="AB350" s="948"/>
      <c r="AC350" s="948"/>
      <c r="AD350" s="948"/>
      <c r="AE350" s="948"/>
      <c r="AF350" s="948"/>
      <c r="AG350" s="948"/>
      <c r="AH350" s="927"/>
      <c r="AI350" s="928"/>
      <c r="AJ350" s="935"/>
      <c r="AK350" s="941"/>
      <c r="AL350" s="941"/>
      <c r="AM350" s="941"/>
      <c r="AN350" s="949"/>
      <c r="AO350" s="139"/>
      <c r="AP350" s="139"/>
      <c r="AQ350" s="145"/>
      <c r="AR350" s="145"/>
      <c r="AS350" s="145"/>
      <c r="AT350" s="145"/>
      <c r="AU350" s="145"/>
      <c r="AV350" s="145"/>
      <c r="AW350" s="145"/>
      <c r="AX350" s="145"/>
      <c r="AY350" s="145"/>
      <c r="AZ350" s="143">
        <v>7</v>
      </c>
      <c r="BA350" s="143" t="str">
        <f t="shared" si="18"/>
        <v/>
      </c>
      <c r="BB350" s="143" t="str">
        <f t="shared" si="20"/>
        <v/>
      </c>
    </row>
    <row r="351" spans="1:54" ht="18" customHeight="1" x14ac:dyDescent="0.15">
      <c r="A351" s="146">
        <f t="shared" si="19"/>
        <v>0</v>
      </c>
      <c r="B351" s="219" t="str">
        <f>IF(A351=1,COUNT($B$8:B350)+1,"")</f>
        <v/>
      </c>
      <c r="C351" s="213" t="str">
        <f>IF(AND(A351=1,NOT(TRIM(AD351)="")),COUNT($C$3:C350)+1,"")</f>
        <v/>
      </c>
      <c r="D351" s="219" t="str">
        <f>IF(AND(A351=1,NOT(TRIM(X351)="")),COUNT($D$3:D350)+1,"")</f>
        <v/>
      </c>
      <c r="E351" s="160" t="s">
        <v>529</v>
      </c>
      <c r="F351" s="1032"/>
      <c r="G351" s="950"/>
      <c r="H351" s="951"/>
      <c r="I351" s="951"/>
      <c r="J351" s="951"/>
      <c r="K351" s="935"/>
      <c r="L351" s="941"/>
      <c r="M351" s="941"/>
      <c r="N351" s="936"/>
      <c r="O351" s="935"/>
      <c r="P351" s="941"/>
      <c r="Q351" s="941"/>
      <c r="R351" s="941"/>
      <c r="S351" s="216"/>
      <c r="T351" s="255"/>
      <c r="U351" s="947"/>
      <c r="V351" s="947"/>
      <c r="W351" s="947"/>
      <c r="X351" s="954"/>
      <c r="Y351" s="955"/>
      <c r="Z351" s="947"/>
      <c r="AA351" s="947"/>
      <c r="AB351" s="948"/>
      <c r="AC351" s="948"/>
      <c r="AD351" s="948"/>
      <c r="AE351" s="948"/>
      <c r="AF351" s="948"/>
      <c r="AG351" s="948"/>
      <c r="AH351" s="927"/>
      <c r="AI351" s="928"/>
      <c r="AJ351" s="935"/>
      <c r="AK351" s="941"/>
      <c r="AL351" s="941"/>
      <c r="AM351" s="941"/>
      <c r="AN351" s="949"/>
      <c r="AO351" s="139"/>
      <c r="AP351" s="139"/>
      <c r="AQ351" s="149"/>
      <c r="AR351" s="148"/>
      <c r="AS351" s="148"/>
      <c r="AT351" s="148"/>
      <c r="AU351" s="148"/>
      <c r="AV351" s="148"/>
      <c r="AW351" s="148"/>
      <c r="AX351" s="148"/>
      <c r="AY351" s="148"/>
      <c r="AZ351" s="143">
        <v>7</v>
      </c>
      <c r="BA351" s="143" t="str">
        <f t="shared" si="18"/>
        <v/>
      </c>
      <c r="BB351" s="143" t="str">
        <f t="shared" si="20"/>
        <v/>
      </c>
    </row>
    <row r="352" spans="1:54" ht="18" customHeight="1" thickBot="1" x14ac:dyDescent="0.2">
      <c r="A352" s="146">
        <f t="shared" si="19"/>
        <v>0</v>
      </c>
      <c r="B352" s="219" t="str">
        <f>IF(A352=1,COUNT($B$8:B351)+1,"")</f>
        <v/>
      </c>
      <c r="C352" s="213" t="str">
        <f>IF(AND(A352=1,NOT(TRIM(AD352)="")),COUNT($C$3:C351)+1,"")</f>
        <v/>
      </c>
      <c r="D352" s="219" t="str">
        <f>IF(AND(A352=1,NOT(TRIM(X352)="")),COUNT($D$3:D351)+1,"")</f>
        <v/>
      </c>
      <c r="E352" s="160" t="s">
        <v>529</v>
      </c>
      <c r="F352" s="1037"/>
      <c r="G352" s="956"/>
      <c r="H352" s="957"/>
      <c r="I352" s="957"/>
      <c r="J352" s="957"/>
      <c r="K352" s="942"/>
      <c r="L352" s="943"/>
      <c r="M352" s="943"/>
      <c r="N352" s="943"/>
      <c r="O352" s="942"/>
      <c r="P352" s="943"/>
      <c r="Q352" s="943"/>
      <c r="R352" s="943"/>
      <c r="S352" s="152"/>
      <c r="T352" s="256"/>
      <c r="U352" s="959"/>
      <c r="V352" s="959"/>
      <c r="W352" s="959"/>
      <c r="X352" s="995"/>
      <c r="Y352" s="996"/>
      <c r="Z352" s="959"/>
      <c r="AA352" s="959"/>
      <c r="AB352" s="960"/>
      <c r="AC352" s="960"/>
      <c r="AD352" s="960"/>
      <c r="AE352" s="960"/>
      <c r="AF352" s="960"/>
      <c r="AG352" s="960"/>
      <c r="AH352" s="929"/>
      <c r="AI352" s="930"/>
      <c r="AJ352" s="942"/>
      <c r="AK352" s="943"/>
      <c r="AL352" s="943"/>
      <c r="AM352" s="943"/>
      <c r="AN352" s="958"/>
      <c r="AO352" s="139"/>
      <c r="AP352" s="139"/>
      <c r="AQ352" s="148"/>
      <c r="AR352" s="148"/>
      <c r="AS352" s="148"/>
      <c r="AT352" s="148"/>
      <c r="AU352" s="148"/>
      <c r="AV352" s="148"/>
      <c r="AW352" s="148"/>
      <c r="AX352" s="148"/>
      <c r="AY352" s="148"/>
      <c r="AZ352" s="143">
        <v>7</v>
      </c>
      <c r="BA352" s="143" t="str">
        <f t="shared" si="18"/>
        <v/>
      </c>
      <c r="BB352" s="143" t="str">
        <f t="shared" si="20"/>
        <v/>
      </c>
    </row>
    <row r="353" spans="1:58" ht="18" customHeight="1" x14ac:dyDescent="0.15">
      <c r="A353" s="156">
        <f t="shared" si="19"/>
        <v>1</v>
      </c>
      <c r="B353" s="156"/>
      <c r="C353" s="214">
        <f>IF(AND(A353=1,NOT(TRIM(AD353)="")),COUNT($C$3:C352)+1,"")</f>
        <v>16</v>
      </c>
      <c r="D353" s="219" t="str">
        <f>IF(AND(A353=1,NOT(TRIM(X353)="")),COUNT($D$3:D352)+1,"")</f>
        <v/>
      </c>
      <c r="E353" s="159" t="s">
        <v>532</v>
      </c>
      <c r="F353" s="1038" t="s">
        <v>384</v>
      </c>
      <c r="G353" s="945" t="s">
        <v>431</v>
      </c>
      <c r="H353" s="946"/>
      <c r="I353" s="946"/>
      <c r="J353" s="946"/>
      <c r="K353" s="935" t="s">
        <v>629</v>
      </c>
      <c r="L353" s="941"/>
      <c r="M353" s="941"/>
      <c r="N353" s="936"/>
      <c r="O353" s="962" t="s">
        <v>641</v>
      </c>
      <c r="P353" s="963"/>
      <c r="Q353" s="963"/>
      <c r="R353" s="963"/>
      <c r="S353" s="216" t="s">
        <v>508</v>
      </c>
      <c r="T353" s="255">
        <v>55.61</v>
      </c>
      <c r="U353" s="947"/>
      <c r="V353" s="947"/>
      <c r="W353" s="947"/>
      <c r="X353" s="987"/>
      <c r="Y353" s="988"/>
      <c r="Z353" s="947"/>
      <c r="AA353" s="947"/>
      <c r="AB353" s="948"/>
      <c r="AC353" s="948"/>
      <c r="AD353" s="948" t="s">
        <v>655</v>
      </c>
      <c r="AE353" s="948"/>
      <c r="AF353" s="948" t="s">
        <v>662</v>
      </c>
      <c r="AG353" s="948"/>
      <c r="AH353" s="927"/>
      <c r="AI353" s="928"/>
      <c r="AJ353" s="948" t="s">
        <v>666</v>
      </c>
      <c r="AK353" s="948"/>
      <c r="AL353" s="948"/>
      <c r="AM353" s="948"/>
      <c r="AN353" s="961"/>
      <c r="AO353" s="139"/>
      <c r="AP353" s="142"/>
      <c r="AQ353" s="142"/>
      <c r="AR353" s="142"/>
      <c r="AS353" s="142"/>
      <c r="AT353" s="142"/>
      <c r="AU353" s="142"/>
      <c r="AV353" s="142"/>
      <c r="AW353" s="142"/>
      <c r="AX353" s="142"/>
      <c r="AY353" s="142"/>
      <c r="AZ353" s="143">
        <v>8</v>
      </c>
      <c r="BA353" s="143">
        <f>IF(ISBLANK(G353),"",VLOOKUP(G353,$BD$353:$BF$377,2))</f>
        <v>88</v>
      </c>
      <c r="BB353"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,88
 ,'外柵A'
 ,2001
 ,'H=650＠2000'
 ,55.61
 ,'m'
 ,0
 ,0
 ,'○○エクステリア㈱ ０４３－△△△－×××'
 ,ltrim(str(MAX([FB_FACILITY_ID])+1))+'/'+'20160401_千葉第１公園.外柵A.jpg'
 ,0
 ,0
 ,'1900/1/0'
 FROM [PMS_chiba].[dbo].[FACILITY_BASE_TABLE]
</v>
      </c>
      <c r="BD353" s="190" t="s">
        <v>442</v>
      </c>
      <c r="BE353" s="190">
        <v>99</v>
      </c>
      <c r="BF353" s="190">
        <v>8</v>
      </c>
    </row>
    <row r="354" spans="1:58" ht="18" customHeight="1" x14ac:dyDescent="0.15">
      <c r="A354" s="156">
        <f t="shared" si="19"/>
        <v>1</v>
      </c>
      <c r="B354" s="156"/>
      <c r="C354" s="214">
        <f>IF(AND(A354=1,NOT(TRIM(AD354)="")),COUNT($C$3:C353)+1,"")</f>
        <v>17</v>
      </c>
      <c r="D354" s="219" t="str">
        <f>IF(AND(A354=1,NOT(TRIM(X354)="")),COUNT($D$3:D353)+1,"")</f>
        <v/>
      </c>
      <c r="E354" s="159" t="s">
        <v>529</v>
      </c>
      <c r="F354" s="1039"/>
      <c r="G354" s="945" t="s">
        <v>431</v>
      </c>
      <c r="H354" s="946"/>
      <c r="I354" s="946"/>
      <c r="J354" s="946"/>
      <c r="K354" s="935" t="s">
        <v>630</v>
      </c>
      <c r="L354" s="941"/>
      <c r="M354" s="941"/>
      <c r="N354" s="936"/>
      <c r="O354" s="935" t="s">
        <v>642</v>
      </c>
      <c r="P354" s="941"/>
      <c r="Q354" s="941"/>
      <c r="R354" s="941"/>
      <c r="S354" s="216" t="s">
        <v>508</v>
      </c>
      <c r="T354" s="255">
        <v>36.65</v>
      </c>
      <c r="U354" s="947"/>
      <c r="V354" s="947"/>
      <c r="W354" s="947"/>
      <c r="X354" s="954"/>
      <c r="Y354" s="955"/>
      <c r="Z354" s="947"/>
      <c r="AA354" s="947"/>
      <c r="AB354" s="948"/>
      <c r="AC354" s="948"/>
      <c r="AD354" s="948" t="s">
        <v>655</v>
      </c>
      <c r="AE354" s="948"/>
      <c r="AF354" s="948" t="s">
        <v>662</v>
      </c>
      <c r="AG354" s="948"/>
      <c r="AH354" s="927"/>
      <c r="AI354" s="928"/>
      <c r="AJ354" s="948" t="s">
        <v>667</v>
      </c>
      <c r="AK354" s="948"/>
      <c r="AL354" s="948"/>
      <c r="AM354" s="948"/>
      <c r="AN354" s="961"/>
      <c r="AO354" s="139"/>
      <c r="AP354" s="144" t="s">
        <v>392</v>
      </c>
      <c r="AQ354" s="145"/>
      <c r="AR354" s="145"/>
      <c r="AS354" s="145"/>
      <c r="AT354" s="145"/>
      <c r="AU354" s="145"/>
      <c r="AV354" s="145"/>
      <c r="AW354" s="145"/>
      <c r="AX354" s="145"/>
      <c r="AY354" s="142"/>
      <c r="AZ354" s="143">
        <v>8</v>
      </c>
      <c r="BA354" s="143">
        <f t="shared" ref="BA354:BA402" si="21">IF(ISBLANK(G354),"",VLOOKUP(G354,$BD$353:$BF$377,2))</f>
        <v>88</v>
      </c>
      <c r="BB354"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,88
 ,'外柵B'
 ,2001
 ,'H=1,500＠2000'
 ,36.65
 ,'m'
 ,0
 ,0
 ,'○○エクステリア㈱ ０４３－△△△－×××'
 ,ltrim(str(MAX([FB_FACILITY_ID])+1))+'/'+'20160401_千葉第１公園.外柵B.jpg'
 ,0
 ,0
 ,'1900/1/0'
 FROM [PMS_chiba].[dbo].[FACILITY_BASE_TABLE]
</v>
      </c>
      <c r="BD354" s="190" t="s">
        <v>441</v>
      </c>
      <c r="BE354" s="190">
        <v>98</v>
      </c>
      <c r="BF354" s="190">
        <v>8</v>
      </c>
    </row>
    <row r="355" spans="1:58" ht="18" customHeight="1" x14ac:dyDescent="0.15">
      <c r="A355" s="156">
        <f t="shared" si="19"/>
        <v>1</v>
      </c>
      <c r="B355" s="156"/>
      <c r="C355" s="214">
        <f>IF(AND(A355=1,NOT(TRIM(AD355)="")),COUNT($C$3:C354)+1,"")</f>
        <v>18</v>
      </c>
      <c r="D355" s="219" t="str">
        <f>IF(AND(A355=1,NOT(TRIM(X355)="")),COUNT($D$3:D354)+1,"")</f>
        <v/>
      </c>
      <c r="E355" s="159" t="s">
        <v>529</v>
      </c>
      <c r="F355" s="1039"/>
      <c r="G355" s="945" t="s">
        <v>113</v>
      </c>
      <c r="H355" s="946"/>
      <c r="I355" s="946"/>
      <c r="J355" s="946"/>
      <c r="K355" s="935" t="s">
        <v>631</v>
      </c>
      <c r="L355" s="941"/>
      <c r="M355" s="941"/>
      <c r="N355" s="936"/>
      <c r="O355" s="935" t="s">
        <v>805</v>
      </c>
      <c r="P355" s="941"/>
      <c r="Q355" s="941"/>
      <c r="R355" s="936"/>
      <c r="S355" s="216" t="s">
        <v>408</v>
      </c>
      <c r="T355" s="255">
        <v>6</v>
      </c>
      <c r="U355" s="947" t="s">
        <v>804</v>
      </c>
      <c r="V355" s="947"/>
      <c r="W355" s="947"/>
      <c r="X355" s="954"/>
      <c r="Y355" s="955"/>
      <c r="Z355" s="947"/>
      <c r="AA355" s="947"/>
      <c r="AB355" s="948"/>
      <c r="AC355" s="948"/>
      <c r="AD355" s="948" t="s">
        <v>655</v>
      </c>
      <c r="AE355" s="948"/>
      <c r="AF355" s="948" t="s">
        <v>663</v>
      </c>
      <c r="AG355" s="948"/>
      <c r="AH355" s="927"/>
      <c r="AI355" s="928"/>
      <c r="AJ355" s="948" t="s">
        <v>672</v>
      </c>
      <c r="AK355" s="948"/>
      <c r="AL355" s="948"/>
      <c r="AM355" s="948"/>
      <c r="AN355" s="961"/>
      <c r="AO355" s="141"/>
      <c r="AP355" s="194"/>
      <c r="AQ355" s="197"/>
      <c r="AR355" s="196"/>
      <c r="AS355" s="196"/>
      <c r="AT355" s="196"/>
      <c r="AU355" s="196"/>
      <c r="AV355" s="196"/>
      <c r="AW355" s="196"/>
      <c r="AX355" s="196"/>
      <c r="AY355" s="145"/>
      <c r="AZ355" s="143">
        <v>8</v>
      </c>
      <c r="BA355" s="143">
        <f t="shared" si="21"/>
        <v>125</v>
      </c>
      <c r="BB355"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,125
 ,'車止め'
 ,2001
 ,'Φ250、H=450'
 ,6
 ,'基'
 ,0
 ,0
 ,'鍵付可動式 ○○エクステリア㈱ ０４３－×××－999'
 ,ltrim(str(MAX([FB_FACILITY_ID])+1))+'/'+'20160401_千葉第１公園.車止め.jpg'
 ,0
 ,0
 ,'1900/1/0'
 FROM [PMS_chiba].[dbo].[FACILITY_BASE_TABLE]
</v>
      </c>
      <c r="BD355" s="190" t="s">
        <v>431</v>
      </c>
      <c r="BE355" s="190">
        <v>88</v>
      </c>
      <c r="BF355" s="190">
        <v>8</v>
      </c>
    </row>
    <row r="356" spans="1:58" ht="18" customHeight="1" x14ac:dyDescent="0.15">
      <c r="A356" s="156">
        <f t="shared" si="19"/>
        <v>1</v>
      </c>
      <c r="B356" s="156"/>
      <c r="C356" s="214">
        <f>IF(AND(A356=1,NOT(TRIM(AD356)="")),COUNT($C$3:C355)+1,"")</f>
        <v>19</v>
      </c>
      <c r="D356" s="219" t="str">
        <f>IF(AND(A356=1,NOT(TRIM(X356)="")),COUNT($D$3:D355)+1,"")</f>
        <v/>
      </c>
      <c r="E356" s="159" t="s">
        <v>529</v>
      </c>
      <c r="F356" s="1039"/>
      <c r="G356" s="945" t="s">
        <v>114</v>
      </c>
      <c r="H356" s="946"/>
      <c r="I356" s="946"/>
      <c r="J356" s="946"/>
      <c r="K356" s="935" t="s">
        <v>632</v>
      </c>
      <c r="L356" s="941"/>
      <c r="M356" s="941"/>
      <c r="N356" s="936"/>
      <c r="O356" s="935" t="s">
        <v>643</v>
      </c>
      <c r="P356" s="941"/>
      <c r="Q356" s="941"/>
      <c r="R356" s="941"/>
      <c r="S356" s="216" t="s">
        <v>408</v>
      </c>
      <c r="T356" s="255">
        <v>1</v>
      </c>
      <c r="U356" s="947"/>
      <c r="V356" s="947"/>
      <c r="W356" s="947"/>
      <c r="X356" s="954"/>
      <c r="Y356" s="955"/>
      <c r="Z356" s="947"/>
      <c r="AA356" s="947"/>
      <c r="AB356" s="948"/>
      <c r="AC356" s="948"/>
      <c r="AD356" s="948" t="s">
        <v>656</v>
      </c>
      <c r="AE356" s="948"/>
      <c r="AF356" s="948" t="s">
        <v>664</v>
      </c>
      <c r="AG356" s="948"/>
      <c r="AH356" s="927"/>
      <c r="AI356" s="928"/>
      <c r="AJ356" s="948" t="s">
        <v>668</v>
      </c>
      <c r="AK356" s="948"/>
      <c r="AL356" s="948"/>
      <c r="AM356" s="948"/>
      <c r="AN356" s="961"/>
      <c r="AO356" s="141"/>
      <c r="AP356" s="194"/>
      <c r="AQ356" s="196"/>
      <c r="AR356" s="196"/>
      <c r="AS356" s="196"/>
      <c r="AT356" s="196"/>
      <c r="AU356" s="196"/>
      <c r="AV356" s="196"/>
      <c r="AW356" s="196"/>
      <c r="AX356" s="196"/>
      <c r="AY356" s="145"/>
      <c r="AZ356" s="143">
        <v>8</v>
      </c>
      <c r="BA356" s="143">
        <f t="shared" si="21"/>
        <v>126</v>
      </c>
      <c r="BB356"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,126
 ,'園名板'
 ,2001
 ,'H=1,400'
 ,1
 ,'基'
 ,0
 ,0
 ,'○○物産㈱ ０４３－×××－888'
 ,ltrim(str(MAX([FB_FACILITY_ID])+1))+'/'+'20160401_千葉第１公園.園名板.jpg'
 ,0
 ,0
 ,'1900/1/0'
 FROM [PMS_chiba].[dbo].[FACILITY_BASE_TABLE]
</v>
      </c>
      <c r="BD356" s="190" t="s">
        <v>391</v>
      </c>
      <c r="BE356" s="190">
        <v>109</v>
      </c>
      <c r="BF356" s="190">
        <v>8</v>
      </c>
    </row>
    <row r="357" spans="1:58" ht="18" customHeight="1" x14ac:dyDescent="0.15">
      <c r="A357" s="156">
        <f t="shared" si="19"/>
        <v>1</v>
      </c>
      <c r="B357" s="156"/>
      <c r="C357" s="214">
        <f>IF(AND(A357=1,NOT(TRIM(AD357)="")),COUNT($C$3:C356)+1,"")</f>
        <v>20</v>
      </c>
      <c r="D357" s="219" t="str">
        <f>IF(AND(A357=1,NOT(TRIM(X357)="")),COUNT($D$3:D356)+1,"")</f>
        <v/>
      </c>
      <c r="E357" s="159" t="s">
        <v>529</v>
      </c>
      <c r="F357" s="1039"/>
      <c r="G357" s="945" t="s">
        <v>440</v>
      </c>
      <c r="H357" s="946"/>
      <c r="I357" s="946"/>
      <c r="J357" s="946"/>
      <c r="K357" s="935" t="s">
        <v>633</v>
      </c>
      <c r="L357" s="941"/>
      <c r="M357" s="941"/>
      <c r="N357" s="936"/>
      <c r="O357" s="935" t="s">
        <v>644</v>
      </c>
      <c r="P357" s="941"/>
      <c r="Q357" s="941"/>
      <c r="R357" s="941"/>
      <c r="S357" s="216" t="s">
        <v>408</v>
      </c>
      <c r="T357" s="255">
        <v>2</v>
      </c>
      <c r="U357" s="947"/>
      <c r="V357" s="947"/>
      <c r="W357" s="947"/>
      <c r="X357" s="954"/>
      <c r="Y357" s="955"/>
      <c r="Z357" s="947"/>
      <c r="AA357" s="947"/>
      <c r="AB357" s="948"/>
      <c r="AC357" s="948"/>
      <c r="AD357" s="948" t="s">
        <v>657</v>
      </c>
      <c r="AE357" s="948"/>
      <c r="AF357" s="948" t="s">
        <v>665</v>
      </c>
      <c r="AG357" s="948"/>
      <c r="AH357" s="927"/>
      <c r="AI357" s="928"/>
      <c r="AJ357" s="948" t="s">
        <v>669</v>
      </c>
      <c r="AK357" s="948"/>
      <c r="AL357" s="948"/>
      <c r="AM357" s="948"/>
      <c r="AN357" s="961"/>
      <c r="AO357" s="139"/>
      <c r="AP357" s="194"/>
      <c r="AQ357" s="195"/>
      <c r="AR357" s="195"/>
      <c r="AS357" s="195"/>
      <c r="AT357" s="195"/>
      <c r="AU357" s="195"/>
      <c r="AV357" s="195"/>
      <c r="AW357" s="195"/>
      <c r="AX357" s="195"/>
      <c r="AY357" s="145"/>
      <c r="AZ357" s="143">
        <v>8</v>
      </c>
      <c r="BA357" s="143">
        <f t="shared" si="21"/>
        <v>97</v>
      </c>
      <c r="BB357"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,97
 ,'照明灯'
 ,2001
 ,'LED72W、グローブ型'
 ,2
 ,'基'
 ,0
 ,0
 ,'○○電気㈱　 ０４３－×××－×××'
 ,ltrim(str(MAX([FB_FACILITY_ID])+1))+'/'+'20160401_千葉第１公園.照明灯.jpg'
 ,0
 ,0
 ,'1900/1/0'
 FROM [PMS_chiba].[dbo].[FACILITY_BASE_TABLE]
</v>
      </c>
      <c r="BD357" s="190" t="s">
        <v>445</v>
      </c>
      <c r="BE357" s="190">
        <v>102</v>
      </c>
      <c r="BF357" s="190">
        <v>8</v>
      </c>
    </row>
    <row r="358" spans="1:58" ht="18" customHeight="1" x14ac:dyDescent="0.15">
      <c r="A358" s="156">
        <f t="shared" si="19"/>
        <v>1</v>
      </c>
      <c r="B358" s="156"/>
      <c r="C358" s="214">
        <f>IF(AND(A358=1,NOT(TRIM(AD358)="")),COUNT($C$3:C357)+1,"")</f>
        <v>21</v>
      </c>
      <c r="D358" s="219" t="str">
        <f>IF(AND(A358=1,NOT(TRIM(X358)="")),COUNT($D$3:D357)+1,"")</f>
        <v/>
      </c>
      <c r="E358" s="159" t="s">
        <v>529</v>
      </c>
      <c r="F358" s="1039"/>
      <c r="G358" s="945" t="s">
        <v>440</v>
      </c>
      <c r="H358" s="946"/>
      <c r="I358" s="946"/>
      <c r="J358" s="946"/>
      <c r="K358" s="971" t="s">
        <v>634</v>
      </c>
      <c r="L358" s="972"/>
      <c r="M358" s="972"/>
      <c r="N358" s="973"/>
      <c r="O358" s="971" t="s">
        <v>645</v>
      </c>
      <c r="P358" s="972"/>
      <c r="Q358" s="972"/>
      <c r="R358" s="972"/>
      <c r="S358" s="216" t="s">
        <v>408</v>
      </c>
      <c r="T358" s="255">
        <v>1</v>
      </c>
      <c r="U358" s="947" t="s">
        <v>651</v>
      </c>
      <c r="V358" s="947"/>
      <c r="W358" s="947"/>
      <c r="X358" s="954"/>
      <c r="Y358" s="955"/>
      <c r="Z358" s="947"/>
      <c r="AA358" s="947"/>
      <c r="AB358" s="948"/>
      <c r="AC358" s="948"/>
      <c r="AD358" s="948" t="s">
        <v>658</v>
      </c>
      <c r="AE358" s="948"/>
      <c r="AF358" s="948" t="s">
        <v>665</v>
      </c>
      <c r="AG358" s="948"/>
      <c r="AH358" s="927"/>
      <c r="AI358" s="928"/>
      <c r="AJ358" s="948" t="s">
        <v>670</v>
      </c>
      <c r="AK358" s="948"/>
      <c r="AL358" s="948"/>
      <c r="AM358" s="948"/>
      <c r="AN358" s="961"/>
      <c r="AO358" s="139"/>
      <c r="AP358" s="194"/>
      <c r="AQ358" s="197"/>
      <c r="AR358" s="196"/>
      <c r="AS358" s="196"/>
      <c r="AT358" s="196"/>
      <c r="AU358" s="196"/>
      <c r="AV358" s="196"/>
      <c r="AW358" s="196"/>
      <c r="AX358" s="196"/>
      <c r="AY358" s="145"/>
      <c r="AZ358" s="143">
        <v>8</v>
      </c>
      <c r="BA358" s="143">
        <f t="shared" si="21"/>
        <v>97</v>
      </c>
      <c r="BB358"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,97
 ,'引込柱'
 ,2001
 ,'鋼管カラーポール'
 ,1
 ,'基'
 ,0
 ,0
 ,'ダークブラウン ○○鋼管㈱ ０４３－×××－×××'
 ,ltrim(str(MAX([FB_FACILITY_ID])+1))+'/'+'20160401_千葉第１公園.引込柱.jpg'
 ,0
 ,0
 ,'1900/1/0'
 FROM [PMS_chiba].[dbo].[FACILITY_BASE_TABLE]
</v>
      </c>
      <c r="BD358" s="190" t="s">
        <v>444</v>
      </c>
      <c r="BE358" s="190">
        <v>101</v>
      </c>
      <c r="BF358" s="190">
        <v>8</v>
      </c>
    </row>
    <row r="359" spans="1:58" ht="18" customHeight="1" x14ac:dyDescent="0.15">
      <c r="A359" s="156">
        <f t="shared" si="19"/>
        <v>1</v>
      </c>
      <c r="B359" s="156"/>
      <c r="C359" s="214">
        <f>IF(AND(A359=1,NOT(TRIM(AD359)="")),COUNT($C$3:C358)+1,"")</f>
        <v>22</v>
      </c>
      <c r="D359" s="219" t="str">
        <f>IF(AND(A359=1,NOT(TRIM(X359)="")),COUNT($D$3:D358)+1,"")</f>
        <v/>
      </c>
      <c r="E359" s="159" t="s">
        <v>529</v>
      </c>
      <c r="F359" s="1039"/>
      <c r="G359" s="945" t="s">
        <v>440</v>
      </c>
      <c r="H359" s="946"/>
      <c r="I359" s="946"/>
      <c r="J359" s="946"/>
      <c r="K359" s="935" t="s">
        <v>635</v>
      </c>
      <c r="L359" s="941"/>
      <c r="M359" s="941"/>
      <c r="N359" s="936"/>
      <c r="O359" s="935" t="s">
        <v>646</v>
      </c>
      <c r="P359" s="941"/>
      <c r="Q359" s="941"/>
      <c r="R359" s="941"/>
      <c r="S359" s="216" t="s">
        <v>508</v>
      </c>
      <c r="T359" s="255">
        <v>55.6</v>
      </c>
      <c r="U359" s="947" t="s">
        <v>652</v>
      </c>
      <c r="V359" s="947"/>
      <c r="W359" s="947"/>
      <c r="X359" s="954"/>
      <c r="Y359" s="955"/>
      <c r="Z359" s="947"/>
      <c r="AA359" s="947"/>
      <c r="AB359" s="948"/>
      <c r="AC359" s="948"/>
      <c r="AD359" s="948" t="s">
        <v>659</v>
      </c>
      <c r="AE359" s="948"/>
      <c r="AF359" s="948" t="s">
        <v>665</v>
      </c>
      <c r="AG359" s="948"/>
      <c r="AH359" s="927"/>
      <c r="AI359" s="928"/>
      <c r="AJ359" s="948"/>
      <c r="AK359" s="948"/>
      <c r="AL359" s="948"/>
      <c r="AM359" s="948"/>
      <c r="AN359" s="961"/>
      <c r="AO359" s="139"/>
      <c r="AP359" s="194"/>
      <c r="AQ359" s="196"/>
      <c r="AR359" s="196"/>
      <c r="AS359" s="196"/>
      <c r="AT359" s="196"/>
      <c r="AU359" s="196"/>
      <c r="AV359" s="196"/>
      <c r="AW359" s="196"/>
      <c r="AX359" s="196"/>
      <c r="AY359" s="145"/>
      <c r="AZ359" s="143">
        <v>8</v>
      </c>
      <c r="BA359" s="143">
        <f t="shared" si="21"/>
        <v>97</v>
      </c>
      <c r="BB359"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,97
 ,'電線管'
 ,2001
 ,'FEP40'
 ,55.6
 ,'m'
 ,0
 ,0
 ,'埋設シート敷設 ○○電業㈱ ０４３－×××－×××'
 ,NULL
 ,0
 ,0
 ,'1900/1/0'
 FROM [PMS_chiba].[dbo].[FACILITY_BASE_TABLE]
</v>
      </c>
      <c r="BD359" s="190" t="s">
        <v>447</v>
      </c>
      <c r="BE359" s="190">
        <v>104</v>
      </c>
      <c r="BF359" s="190">
        <v>8</v>
      </c>
    </row>
    <row r="360" spans="1:58" ht="18" customHeight="1" x14ac:dyDescent="0.15">
      <c r="A360" s="156">
        <f t="shared" si="19"/>
        <v>1</v>
      </c>
      <c r="B360" s="156"/>
      <c r="C360" s="214">
        <f>IF(AND(A360=1,NOT(TRIM(AD360)="")),COUNT($C$3:C359)+1,"")</f>
        <v>23</v>
      </c>
      <c r="D360" s="219" t="str">
        <f>IF(AND(A360=1,NOT(TRIM(X360)="")),COUNT($D$3:D359)+1,"")</f>
        <v/>
      </c>
      <c r="E360" s="159" t="s">
        <v>529</v>
      </c>
      <c r="F360" s="1039"/>
      <c r="G360" s="945" t="s">
        <v>440</v>
      </c>
      <c r="H360" s="946"/>
      <c r="I360" s="946"/>
      <c r="J360" s="946"/>
      <c r="K360" s="935" t="s">
        <v>636</v>
      </c>
      <c r="L360" s="941"/>
      <c r="M360" s="941"/>
      <c r="N360" s="936"/>
      <c r="O360" s="935" t="s">
        <v>647</v>
      </c>
      <c r="P360" s="941"/>
      <c r="Q360" s="941"/>
      <c r="R360" s="941"/>
      <c r="S360" s="216" t="s">
        <v>508</v>
      </c>
      <c r="T360" s="255">
        <v>55.6</v>
      </c>
      <c r="U360" s="947"/>
      <c r="V360" s="947"/>
      <c r="W360" s="947"/>
      <c r="X360" s="954"/>
      <c r="Y360" s="955"/>
      <c r="Z360" s="947"/>
      <c r="AA360" s="947"/>
      <c r="AB360" s="948"/>
      <c r="AC360" s="948"/>
      <c r="AD360" s="948" t="s">
        <v>660</v>
      </c>
      <c r="AE360" s="948"/>
      <c r="AF360" s="948" t="s">
        <v>665</v>
      </c>
      <c r="AG360" s="948"/>
      <c r="AH360" s="927"/>
      <c r="AI360" s="928"/>
      <c r="AJ360" s="948"/>
      <c r="AK360" s="948"/>
      <c r="AL360" s="948"/>
      <c r="AM360" s="948"/>
      <c r="AN360" s="961"/>
      <c r="AO360" s="139"/>
      <c r="AP360" s="194"/>
      <c r="AQ360" s="195"/>
      <c r="AR360" s="195"/>
      <c r="AS360" s="195"/>
      <c r="AT360" s="195"/>
      <c r="AU360" s="195"/>
      <c r="AV360" s="195"/>
      <c r="AW360" s="195"/>
      <c r="AX360" s="195"/>
      <c r="AY360" s="145"/>
      <c r="AZ360" s="143">
        <v>8</v>
      </c>
      <c r="BA360" s="143">
        <f t="shared" si="21"/>
        <v>97</v>
      </c>
      <c r="BB360"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,97
 ,'電線'
 ,2001
 ,'CE3.5□-2C'
 ,55.6
 ,'m'
 ,0
 ,0
 ,'㈱○○ｹｰﾌﾞﾙ ０４３－×××－×××'
 ,NULL
 ,0
 ,0
 ,'1900/1/0'
 FROM [PMS_chiba].[dbo].[FACILITY_BASE_TABLE]
</v>
      </c>
      <c r="BD360" s="190" t="s">
        <v>114</v>
      </c>
      <c r="BE360" s="190">
        <v>126</v>
      </c>
      <c r="BF360" s="190">
        <v>8</v>
      </c>
    </row>
    <row r="361" spans="1:58" ht="18" customHeight="1" x14ac:dyDescent="0.15">
      <c r="A361" s="156">
        <f t="shared" si="19"/>
        <v>1</v>
      </c>
      <c r="B361" s="156"/>
      <c r="C361" s="214">
        <f>IF(AND(A361=1,NOT(TRIM(AD361)="")),COUNT($C$3:C360)+1,"")</f>
        <v>24</v>
      </c>
      <c r="D361" s="219" t="str">
        <f>IF(AND(A361=1,NOT(TRIM(X361)="")),COUNT($D$3:D360)+1,"")</f>
        <v/>
      </c>
      <c r="E361" s="159" t="s">
        <v>529</v>
      </c>
      <c r="F361" s="1039"/>
      <c r="G361" s="945" t="s">
        <v>447</v>
      </c>
      <c r="H361" s="946"/>
      <c r="I361" s="946"/>
      <c r="J361" s="946"/>
      <c r="K361" s="971" t="s">
        <v>637</v>
      </c>
      <c r="L361" s="972"/>
      <c r="M361" s="972"/>
      <c r="N361" s="973"/>
      <c r="O361" s="971" t="s">
        <v>591</v>
      </c>
      <c r="P361" s="972"/>
      <c r="Q361" s="972"/>
      <c r="R361" s="972"/>
      <c r="S361" s="216" t="s">
        <v>741</v>
      </c>
      <c r="T361" s="255">
        <v>2</v>
      </c>
      <c r="U361" s="947" t="s">
        <v>653</v>
      </c>
      <c r="V361" s="947"/>
      <c r="W361" s="947"/>
      <c r="X361" s="954"/>
      <c r="Y361" s="955"/>
      <c r="Z361" s="947"/>
      <c r="AA361" s="947"/>
      <c r="AB361" s="948"/>
      <c r="AC361" s="948"/>
      <c r="AD361" s="948" t="s">
        <v>661</v>
      </c>
      <c r="AE361" s="948"/>
      <c r="AF361" s="948" t="s">
        <v>665</v>
      </c>
      <c r="AG361" s="948"/>
      <c r="AH361" s="927"/>
      <c r="AI361" s="928"/>
      <c r="AJ361" s="935" t="s">
        <v>624</v>
      </c>
      <c r="AK361" s="941"/>
      <c r="AL361" s="941"/>
      <c r="AM361" s="941"/>
      <c r="AN361" s="949"/>
      <c r="AO361" s="139"/>
      <c r="AP361" s="194"/>
      <c r="AQ361" s="197"/>
      <c r="AR361" s="196"/>
      <c r="AS361" s="196"/>
      <c r="AT361" s="196"/>
      <c r="AU361" s="196"/>
      <c r="AV361" s="196"/>
      <c r="AW361" s="196"/>
      <c r="AX361" s="196"/>
      <c r="AY361" s="145"/>
      <c r="AZ361" s="143">
        <v>8</v>
      </c>
      <c r="BA361" s="143">
        <f t="shared" si="21"/>
        <v>104</v>
      </c>
      <c r="BB361"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,104
 ,'集水桝（浸透）'
 ,2001
 ,'450×450'
 ,2
 ,'個所'
 ,0
 ,0
 ,'グレーチング細目鎖付き ○○化成㈱ ０４３－×××－×××'
 ,ltrim(str(MAX([FB_FACILITY_ID])+1))+'/'+'20160401_千葉第１公園.レンガ縁石.jpg'
 ,0
 ,0
 ,'1900/1/0'
 FROM [PMS_chiba].[dbo].[FACILITY_BASE_TABLE]
</v>
      </c>
      <c r="BD361" s="190" t="s">
        <v>432</v>
      </c>
      <c r="BE361" s="190">
        <v>89</v>
      </c>
      <c r="BF361" s="190">
        <v>8</v>
      </c>
    </row>
    <row r="362" spans="1:58" ht="18" customHeight="1" x14ac:dyDescent="0.15">
      <c r="A362" s="220">
        <f t="shared" si="19"/>
        <v>1</v>
      </c>
      <c r="B362" s="220"/>
      <c r="C362" s="220">
        <f>IF(AND(A362=1,NOT(TRIM(AD362)="")),COUNT($C$3:C361)+1,"")</f>
        <v>25</v>
      </c>
      <c r="D362" s="219" t="str">
        <f>IF(AND(A362=1,NOT(TRIM(X362)="")),COUNT($D$3:D361)+1,"")</f>
        <v/>
      </c>
      <c r="E362" s="159" t="s">
        <v>809</v>
      </c>
      <c r="F362" s="1039"/>
      <c r="G362" s="945" t="s">
        <v>447</v>
      </c>
      <c r="H362" s="946"/>
      <c r="I362" s="946"/>
      <c r="J362" s="946"/>
      <c r="K362" s="971" t="s">
        <v>638</v>
      </c>
      <c r="L362" s="972"/>
      <c r="M362" s="972"/>
      <c r="N362" s="973"/>
      <c r="O362" s="971" t="s">
        <v>648</v>
      </c>
      <c r="P362" s="972"/>
      <c r="Q362" s="972"/>
      <c r="R362" s="972"/>
      <c r="S362" s="216" t="s">
        <v>508</v>
      </c>
      <c r="T362" s="255">
        <v>30</v>
      </c>
      <c r="U362" s="947" t="s">
        <v>654</v>
      </c>
      <c r="V362" s="947"/>
      <c r="W362" s="947"/>
      <c r="X362" s="954"/>
      <c r="Y362" s="955"/>
      <c r="Z362" s="947"/>
      <c r="AA362" s="947"/>
      <c r="AB362" s="948"/>
      <c r="AC362" s="948"/>
      <c r="AD362" s="948" t="s">
        <v>661</v>
      </c>
      <c r="AE362" s="948"/>
      <c r="AF362" s="948" t="s">
        <v>665</v>
      </c>
      <c r="AG362" s="948"/>
      <c r="AH362" s="927"/>
      <c r="AI362" s="928"/>
      <c r="AJ362" s="948"/>
      <c r="AK362" s="948"/>
      <c r="AL362" s="948"/>
      <c r="AM362" s="948"/>
      <c r="AN362" s="961"/>
      <c r="AO362" s="139"/>
      <c r="AP362" s="194"/>
      <c r="AQ362" s="196"/>
      <c r="AR362" s="196"/>
      <c r="AS362" s="196"/>
      <c r="AT362" s="196"/>
      <c r="AU362" s="196"/>
      <c r="AV362" s="196"/>
      <c r="AW362" s="196"/>
      <c r="AX362" s="196"/>
      <c r="AY362" s="145"/>
      <c r="AZ362" s="143">
        <v>8</v>
      </c>
      <c r="BA362" s="143">
        <f t="shared" si="21"/>
        <v>104</v>
      </c>
      <c r="BB362"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,104
 ,'雨水浸透管'
 ,2001
 ,'有孔管VPφ200'
 ,30
 ,'m'
 ,0
 ,0
 ,'貯留量5㎥ ○○化成㈱ ０４３－×××－×××'
 ,NULL
 ,0
 ,0
 ,'1900/1/0'
 FROM [PMS_chiba].[dbo].[FACILITY_BASE_TABLE]
</v>
      </c>
      <c r="BD362" s="190" t="s">
        <v>433</v>
      </c>
      <c r="BE362" s="190">
        <v>90</v>
      </c>
      <c r="BF362" s="190">
        <v>8</v>
      </c>
    </row>
    <row r="363" spans="1:58" ht="18" customHeight="1" x14ac:dyDescent="0.15">
      <c r="A363" s="220">
        <f t="shared" si="19"/>
        <v>1</v>
      </c>
      <c r="B363" s="220"/>
      <c r="C363" s="220">
        <f>IF(AND(A363=1,NOT(TRIM(AD363)="")),COUNT($C$3:C362)+1,"")</f>
        <v>26</v>
      </c>
      <c r="D363" s="219" t="str">
        <f>IF(AND(A363=1,NOT(TRIM(X363)="")),COUNT($D$3:D362)+1,"")</f>
        <v/>
      </c>
      <c r="E363" s="159" t="s">
        <v>809</v>
      </c>
      <c r="F363" s="1039" t="s">
        <v>384</v>
      </c>
      <c r="G363" s="964" t="s">
        <v>391</v>
      </c>
      <c r="H363" s="965"/>
      <c r="I363" s="965"/>
      <c r="J363" s="966"/>
      <c r="K363" s="971" t="s">
        <v>639</v>
      </c>
      <c r="L363" s="972"/>
      <c r="M363" s="972"/>
      <c r="N363" s="973"/>
      <c r="O363" s="971" t="s">
        <v>649</v>
      </c>
      <c r="P363" s="972"/>
      <c r="Q363" s="972"/>
      <c r="R363" s="973"/>
      <c r="S363" s="216" t="s">
        <v>508</v>
      </c>
      <c r="T363" s="255">
        <v>9</v>
      </c>
      <c r="U363" s="954"/>
      <c r="V363" s="1001"/>
      <c r="W363" s="955"/>
      <c r="X363" s="954"/>
      <c r="Y363" s="955"/>
      <c r="Z363" s="954"/>
      <c r="AA363" s="955"/>
      <c r="AB363" s="935"/>
      <c r="AC363" s="936"/>
      <c r="AD363" s="935" t="s">
        <v>661</v>
      </c>
      <c r="AE363" s="936"/>
      <c r="AF363" s="935" t="s">
        <v>665</v>
      </c>
      <c r="AG363" s="936"/>
      <c r="AH363" s="927"/>
      <c r="AI363" s="928"/>
      <c r="AJ363" s="935"/>
      <c r="AK363" s="941"/>
      <c r="AL363" s="941"/>
      <c r="AM363" s="941"/>
      <c r="AN363" s="949"/>
      <c r="AO363" s="139"/>
      <c r="AP363" s="194"/>
      <c r="AQ363" s="195"/>
      <c r="AR363" s="195"/>
      <c r="AS363" s="195"/>
      <c r="AT363" s="195"/>
      <c r="AU363" s="195"/>
      <c r="AV363" s="195"/>
      <c r="AW363" s="195"/>
      <c r="AX363" s="195"/>
      <c r="AY363" s="145"/>
      <c r="AZ363" s="143">
        <v>8</v>
      </c>
      <c r="BA363" s="143">
        <f t="shared" si="21"/>
        <v>109</v>
      </c>
      <c r="BB363"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,109
 ,'汚水排水管'
 ,2001
 ,'VPφ150'
 ,9
 ,'m'
 ,0
 ,0
 ,'○○化成㈱ ０４３－×××－×××'
 ,NULL
 ,0
 ,0
 ,'1900/1/0'
 FROM [PMS_chiba].[dbo].[FACILITY_BASE_TABLE]
</v>
      </c>
      <c r="BD363" s="190" t="s">
        <v>438</v>
      </c>
      <c r="BE363" s="190">
        <v>95</v>
      </c>
      <c r="BF363" s="190">
        <v>8</v>
      </c>
    </row>
    <row r="364" spans="1:58" ht="18" customHeight="1" x14ac:dyDescent="0.15">
      <c r="A364" s="220">
        <f t="shared" si="19"/>
        <v>1</v>
      </c>
      <c r="B364" s="220"/>
      <c r="C364" s="220">
        <f>IF(AND(A364=1,NOT(TRIM(AD364)="")),COUNT($C$3:C363)+1,"")</f>
        <v>27</v>
      </c>
      <c r="D364" s="219" t="str">
        <f>IF(AND(A364=1,NOT(TRIM(X364)="")),COUNT($D$3:D363)+1,"")</f>
        <v/>
      </c>
      <c r="E364" s="159" t="s">
        <v>529</v>
      </c>
      <c r="F364" s="1039"/>
      <c r="G364" s="945" t="s">
        <v>391</v>
      </c>
      <c r="H364" s="946"/>
      <c r="I364" s="946"/>
      <c r="J364" s="946"/>
      <c r="K364" s="971" t="s">
        <v>640</v>
      </c>
      <c r="L364" s="972"/>
      <c r="M364" s="972"/>
      <c r="N364" s="973"/>
      <c r="O364" s="971" t="s">
        <v>650</v>
      </c>
      <c r="P364" s="972"/>
      <c r="Q364" s="972"/>
      <c r="R364" s="972"/>
      <c r="S364" s="216" t="s">
        <v>741</v>
      </c>
      <c r="T364" s="255">
        <v>1</v>
      </c>
      <c r="U364" s="947"/>
      <c r="V364" s="947"/>
      <c r="W364" s="947"/>
      <c r="X364" s="954"/>
      <c r="Y364" s="955"/>
      <c r="Z364" s="947"/>
      <c r="AA364" s="947"/>
      <c r="AB364" s="948"/>
      <c r="AC364" s="948"/>
      <c r="AD364" s="948" t="s">
        <v>661</v>
      </c>
      <c r="AE364" s="948"/>
      <c r="AF364" s="948" t="s">
        <v>665</v>
      </c>
      <c r="AG364" s="948"/>
      <c r="AH364" s="927"/>
      <c r="AI364" s="928"/>
      <c r="AJ364" s="935" t="s">
        <v>671</v>
      </c>
      <c r="AK364" s="941"/>
      <c r="AL364" s="941"/>
      <c r="AM364" s="941"/>
      <c r="AN364" s="949"/>
      <c r="AO364" s="139"/>
      <c r="AP364" s="194"/>
      <c r="AQ364" s="197"/>
      <c r="AR364" s="196"/>
      <c r="AS364" s="196"/>
      <c r="AT364" s="196"/>
      <c r="AU364" s="196"/>
      <c r="AV364" s="196"/>
      <c r="AW364" s="196"/>
      <c r="AX364" s="196"/>
      <c r="AY364" s="145"/>
      <c r="AZ364" s="143">
        <v>8</v>
      </c>
      <c r="BA364" s="143">
        <f t="shared" si="21"/>
        <v>109</v>
      </c>
      <c r="BB364"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,109
 ,'汚水桝（ドロップ桝）'
 ,2001
 ,'VUφ200'
 ,1
 ,'個所'
 ,0
 ,0
 ,'○○化成㈱ ０４３－×××－×××'
 ,ltrim(str(MAX([FB_FACILITY_ID])+1))+'/'+'20160401_千葉第１公園.汚水桝（ドロップ桝）.jpg'
 ,0
 ,0
 ,'1900/1/0'
 FROM [PMS_chiba].[dbo].[FACILITY_BASE_TABLE]
</v>
      </c>
      <c r="BD364" s="190" t="s">
        <v>449</v>
      </c>
      <c r="BE364" s="190">
        <v>106</v>
      </c>
      <c r="BF364" s="190">
        <v>8</v>
      </c>
    </row>
    <row r="365" spans="1:58" ht="18" customHeight="1" x14ac:dyDescent="0.15">
      <c r="A365" s="220">
        <f t="shared" si="19"/>
        <v>1</v>
      </c>
      <c r="B365" s="220"/>
      <c r="C365" s="220">
        <f>IF(AND(A365=1,NOT(TRIM(AD365)="")),COUNT($C$3:C364)+1,"")</f>
        <v>28</v>
      </c>
      <c r="D365" s="219" t="str">
        <f>IF(AND(A365=1,NOT(TRIM(X365)="")),COUNT($D$3:D364)+1,"")</f>
        <v/>
      </c>
      <c r="E365" s="159" t="s">
        <v>529</v>
      </c>
      <c r="F365" s="1039"/>
      <c r="G365" s="964" t="s">
        <v>391</v>
      </c>
      <c r="H365" s="965"/>
      <c r="I365" s="965"/>
      <c r="J365" s="966"/>
      <c r="K365" s="967" t="s">
        <v>588</v>
      </c>
      <c r="L365" s="968"/>
      <c r="M365" s="968"/>
      <c r="N365" s="969"/>
      <c r="O365" s="967" t="s">
        <v>589</v>
      </c>
      <c r="P365" s="968"/>
      <c r="Q365" s="968"/>
      <c r="R365" s="969"/>
      <c r="S365" s="249" t="s">
        <v>508</v>
      </c>
      <c r="T365" s="253">
        <v>8.1999999999999993</v>
      </c>
      <c r="U365" s="979" t="s">
        <v>592</v>
      </c>
      <c r="V365" s="981"/>
      <c r="W365" s="980"/>
      <c r="X365" s="979"/>
      <c r="Y365" s="980"/>
      <c r="Z365" s="979"/>
      <c r="AA365" s="980"/>
      <c r="AB365" s="967"/>
      <c r="AC365" s="969"/>
      <c r="AD365" s="967" t="s">
        <v>597</v>
      </c>
      <c r="AE365" s="969"/>
      <c r="AF365" s="967" t="s">
        <v>595</v>
      </c>
      <c r="AG365" s="969"/>
      <c r="AH365" s="933"/>
      <c r="AI365" s="934"/>
      <c r="AJ365" s="967" t="s">
        <v>603</v>
      </c>
      <c r="AK365" s="968"/>
      <c r="AL365" s="968"/>
      <c r="AM365" s="968"/>
      <c r="AN365" s="970"/>
      <c r="AO365" s="139"/>
      <c r="AP365" s="139"/>
      <c r="AQ365" s="148"/>
      <c r="AR365" s="148"/>
      <c r="AS365" s="148"/>
      <c r="AT365" s="196"/>
      <c r="AU365" s="196"/>
      <c r="AV365" s="196"/>
      <c r="AW365" s="196"/>
      <c r="AX365" s="196"/>
      <c r="AY365" s="145"/>
      <c r="AZ365" s="143">
        <v>8</v>
      </c>
      <c r="BA365" s="143">
        <f t="shared" si="21"/>
        <v>109</v>
      </c>
      <c r="BB365"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,109
 ,'U字溝'
 ,2001
 ,'U240'
 ,8.2
 ,'m'
 ,0
 ,0
 ,'ｸﾞﾚｰﾁﾝｸﾞ蓋掛　細目（ｸﾘｯﾌﾟ止め） ㈱○○鋼管 043－○○○－×××'
 ,ltrim(str(MAX([FB_FACILITY_ID])+1))+'/'+'20160401_千葉第１公園.U字溝.jpg'
 ,0
 ,0
 ,'1900/1/0'
 FROM [PMS_chiba].[dbo].[FACILITY_BASE_TABLE]
</v>
      </c>
      <c r="BD365" s="190" t="s">
        <v>436</v>
      </c>
      <c r="BE365" s="190">
        <v>93</v>
      </c>
      <c r="BF365" s="190">
        <v>8</v>
      </c>
    </row>
    <row r="366" spans="1:58" ht="18" customHeight="1" x14ac:dyDescent="0.15">
      <c r="A366" s="220">
        <f t="shared" si="19"/>
        <v>1</v>
      </c>
      <c r="B366" s="220"/>
      <c r="C366" s="220">
        <f>IF(AND(A366=1,NOT(TRIM(AD366)="")),COUNT($C$3:C365)+1,"")</f>
        <v>29</v>
      </c>
      <c r="D366" s="219" t="str">
        <f>IF(AND(A366=1,NOT(TRIM(X366)="")),COUNT($D$3:D365)+1,"")</f>
        <v/>
      </c>
      <c r="E366" s="159" t="s">
        <v>529</v>
      </c>
      <c r="F366" s="1039"/>
      <c r="G366" s="964" t="s">
        <v>391</v>
      </c>
      <c r="H366" s="965"/>
      <c r="I366" s="965"/>
      <c r="J366" s="966"/>
      <c r="K366" s="976" t="s">
        <v>590</v>
      </c>
      <c r="L366" s="977"/>
      <c r="M366" s="977"/>
      <c r="N366" s="978"/>
      <c r="O366" s="967" t="s">
        <v>591</v>
      </c>
      <c r="P366" s="968"/>
      <c r="Q366" s="968"/>
      <c r="R366" s="969"/>
      <c r="S366" s="249" t="s">
        <v>408</v>
      </c>
      <c r="T366" s="253">
        <v>1</v>
      </c>
      <c r="U366" s="979" t="s">
        <v>593</v>
      </c>
      <c r="V366" s="981"/>
      <c r="W366" s="980"/>
      <c r="X366" s="979"/>
      <c r="Y366" s="980"/>
      <c r="Z366" s="979"/>
      <c r="AA366" s="980"/>
      <c r="AB366" s="967"/>
      <c r="AC366" s="969"/>
      <c r="AD366" s="967" t="s">
        <v>597</v>
      </c>
      <c r="AE366" s="969"/>
      <c r="AF366" s="967" t="s">
        <v>595</v>
      </c>
      <c r="AG366" s="969"/>
      <c r="AH366" s="933"/>
      <c r="AI366" s="934"/>
      <c r="AJ366" s="967" t="s">
        <v>813</v>
      </c>
      <c r="AK366" s="968"/>
      <c r="AL366" s="968"/>
      <c r="AM366" s="968"/>
      <c r="AN366" s="970"/>
      <c r="AO366" s="139"/>
      <c r="AP366" s="139"/>
      <c r="AQ366" s="145"/>
      <c r="AR366" s="145"/>
      <c r="AS366" s="145"/>
      <c r="AT366" s="145"/>
      <c r="AU366" s="195"/>
      <c r="AV366" s="195"/>
      <c r="AW366" s="195"/>
      <c r="AX366" s="195"/>
      <c r="AY366" s="145"/>
      <c r="AZ366" s="143">
        <v>8</v>
      </c>
      <c r="BA366" s="143">
        <f t="shared" si="21"/>
        <v>109</v>
      </c>
      <c r="BB366"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,109
 ,'集水桝'
 ,2001
 ,'450×450'
 ,1
 ,'基'
 ,0
 ,0
 ,'チェーン付 ㈱○○鋼管 043－○○○－×××'
 ,ltrim(str(MAX([FB_FACILITY_ID])+1))+'/'+'20160401_千葉第１公園.集水桝.jpg'
 ,0
 ,0
 ,'1900/1/0'
 FROM [PMS_chiba].[dbo].[FACILITY_BASE_TABLE]
</v>
      </c>
      <c r="BD366" s="190" t="s">
        <v>435</v>
      </c>
      <c r="BE366" s="190">
        <v>92</v>
      </c>
      <c r="BF366" s="190">
        <v>8</v>
      </c>
    </row>
    <row r="367" spans="1:58" ht="18" customHeight="1" x14ac:dyDescent="0.15">
      <c r="A367" s="220">
        <f t="shared" si="19"/>
        <v>1</v>
      </c>
      <c r="B367" s="220"/>
      <c r="C367" s="220">
        <f>IF(AND(A367=1,NOT(TRIM(AD367)="")),COUNT($C$3:C366)+1,"")</f>
        <v>30</v>
      </c>
      <c r="D367" s="219" t="str">
        <f>IF(AND(A367=1,NOT(TRIM(X367)="")),COUNT($D$3:D366)+1,"")</f>
        <v/>
      </c>
      <c r="E367" s="159" t="s">
        <v>529</v>
      </c>
      <c r="F367" s="1039"/>
      <c r="G367" s="964" t="s">
        <v>391</v>
      </c>
      <c r="H367" s="965"/>
      <c r="I367" s="965"/>
      <c r="J367" s="966"/>
      <c r="K367" s="971" t="s">
        <v>674</v>
      </c>
      <c r="L367" s="972"/>
      <c r="M367" s="972"/>
      <c r="N367" s="973"/>
      <c r="O367" s="971" t="s">
        <v>676</v>
      </c>
      <c r="P367" s="972"/>
      <c r="Q367" s="972"/>
      <c r="R367" s="973"/>
      <c r="S367" s="216" t="s">
        <v>508</v>
      </c>
      <c r="T367" s="255">
        <v>7.5</v>
      </c>
      <c r="U367" s="954"/>
      <c r="V367" s="1001"/>
      <c r="W367" s="955"/>
      <c r="X367" s="954"/>
      <c r="Y367" s="955"/>
      <c r="Z367" s="954"/>
      <c r="AA367" s="955"/>
      <c r="AB367" s="935"/>
      <c r="AC367" s="936"/>
      <c r="AD367" s="935" t="s">
        <v>678</v>
      </c>
      <c r="AE367" s="936"/>
      <c r="AF367" s="935" t="s">
        <v>665</v>
      </c>
      <c r="AG367" s="936"/>
      <c r="AH367" s="927"/>
      <c r="AI367" s="928"/>
      <c r="AJ367" s="935"/>
      <c r="AK367" s="941"/>
      <c r="AL367" s="941"/>
      <c r="AM367" s="941"/>
      <c r="AN367" s="949"/>
      <c r="AO367" s="139"/>
      <c r="AP367" s="139"/>
      <c r="AQ367" s="149"/>
      <c r="AR367" s="148"/>
      <c r="AS367" s="148"/>
      <c r="AT367" s="145"/>
      <c r="AU367" s="195"/>
      <c r="AV367" s="195"/>
      <c r="AW367" s="195"/>
      <c r="AX367" s="195"/>
      <c r="AY367" s="145"/>
      <c r="AZ367" s="143">
        <v>8</v>
      </c>
      <c r="BA367" s="143">
        <f t="shared" si="21"/>
        <v>109</v>
      </c>
      <c r="BB367" s="143" t="str">
        <f t="shared" si="20"/>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,8
 ,109
 ,'給水管'
 ,2001
 ,'HIVPφ20'
 ,7.5
 ,'m'
 ,0
 ,0
 ,'○○産業㈱ ０４３－×××－×××'
 ,NULL
 ,0
 ,0
 ,'1900/1/0'
 FROM [PMS_chiba].[dbo].[FACILITY_BASE_TABLE]
</v>
      </c>
      <c r="BD367" s="190" t="s">
        <v>113</v>
      </c>
      <c r="BE367" s="190">
        <v>125</v>
      </c>
      <c r="BF367" s="190">
        <v>8</v>
      </c>
    </row>
    <row r="368" spans="1:58" ht="18" customHeight="1" x14ac:dyDescent="0.15">
      <c r="A368" s="220">
        <f t="shared" si="19"/>
        <v>0</v>
      </c>
      <c r="B368" s="220"/>
      <c r="C368" s="220" t="str">
        <f>IF(AND(A368=1,NOT(TRIM(AD368)="")),COUNT($C$3:C367)+1,"")</f>
        <v/>
      </c>
      <c r="D368" s="219" t="str">
        <f>IF(AND(A368=1,NOT(TRIM(X368)="")),COUNT($D$3:D367)+1,"")</f>
        <v/>
      </c>
      <c r="E368" s="159" t="s">
        <v>529</v>
      </c>
      <c r="F368" s="1039"/>
      <c r="G368" s="945"/>
      <c r="H368" s="946"/>
      <c r="I368" s="946"/>
      <c r="J368" s="946"/>
      <c r="K368" s="935"/>
      <c r="L368" s="941"/>
      <c r="M368" s="941"/>
      <c r="N368" s="936"/>
      <c r="O368" s="935"/>
      <c r="P368" s="941"/>
      <c r="Q368" s="941"/>
      <c r="R368" s="941"/>
      <c r="S368" s="216"/>
      <c r="T368" s="255"/>
      <c r="U368" s="947"/>
      <c r="V368" s="947"/>
      <c r="W368" s="947"/>
      <c r="X368" s="954"/>
      <c r="Y368" s="955"/>
      <c r="Z368" s="947"/>
      <c r="AA368" s="947"/>
      <c r="AB368" s="948"/>
      <c r="AC368" s="948"/>
      <c r="AD368" s="948"/>
      <c r="AE368" s="948"/>
      <c r="AF368" s="948"/>
      <c r="AG368" s="948"/>
      <c r="AH368" s="927"/>
      <c r="AI368" s="928"/>
      <c r="AJ368" s="935"/>
      <c r="AK368" s="941"/>
      <c r="AL368" s="941"/>
      <c r="AM368" s="941"/>
      <c r="AN368" s="949"/>
      <c r="AO368" s="139"/>
      <c r="AP368" s="139"/>
      <c r="AQ368" s="148"/>
      <c r="AR368" s="148"/>
      <c r="AS368" s="148"/>
      <c r="AT368" s="145"/>
      <c r="AU368" s="195"/>
      <c r="AV368" s="195"/>
      <c r="AW368" s="195"/>
      <c r="AX368" s="195"/>
      <c r="AY368" s="145"/>
      <c r="AZ368" s="143">
        <v>8</v>
      </c>
      <c r="BA368" s="143" t="str">
        <f t="shared" si="21"/>
        <v/>
      </c>
      <c r="BB368" s="143" t="str">
        <f t="shared" si="20"/>
        <v/>
      </c>
      <c r="BD368" s="190" t="s">
        <v>440</v>
      </c>
      <c r="BE368" s="190">
        <v>97</v>
      </c>
      <c r="BF368" s="190">
        <v>8</v>
      </c>
    </row>
    <row r="369" spans="1:58" ht="18" customHeight="1" x14ac:dyDescent="0.15">
      <c r="A369" s="146">
        <f t="shared" si="19"/>
        <v>0</v>
      </c>
      <c r="B369" s="219" t="str">
        <f>IF(A369=1,COUNT($B$8:B368)+1,"")</f>
        <v/>
      </c>
      <c r="C369" s="213" t="str">
        <f>IF(AND(A369=1,NOT(TRIM(AD369)="")),COUNT($C$3:C368)+1,"")</f>
        <v/>
      </c>
      <c r="D369" s="219" t="str">
        <f>IF(AND(A369=1,NOT(TRIM(X369)="")),COUNT($D$3:D368)+1,"")</f>
        <v/>
      </c>
      <c r="E369" s="215" t="s">
        <v>808</v>
      </c>
      <c r="F369" s="1039"/>
      <c r="G369" s="945"/>
      <c r="H369" s="946"/>
      <c r="I369" s="946"/>
      <c r="J369" s="946"/>
      <c r="K369" s="935"/>
      <c r="L369" s="941"/>
      <c r="M369" s="941"/>
      <c r="N369" s="936"/>
      <c r="O369" s="935"/>
      <c r="P369" s="941"/>
      <c r="Q369" s="941"/>
      <c r="R369" s="941"/>
      <c r="S369" s="216"/>
      <c r="T369" s="255"/>
      <c r="U369" s="947"/>
      <c r="V369" s="947"/>
      <c r="W369" s="947"/>
      <c r="X369" s="954"/>
      <c r="Y369" s="955"/>
      <c r="Z369" s="947"/>
      <c r="AA369" s="947"/>
      <c r="AB369" s="948"/>
      <c r="AC369" s="948"/>
      <c r="AD369" s="948"/>
      <c r="AE369" s="948"/>
      <c r="AF369" s="948"/>
      <c r="AG369" s="948"/>
      <c r="AH369" s="927"/>
      <c r="AI369" s="928"/>
      <c r="AJ369" s="935"/>
      <c r="AK369" s="941"/>
      <c r="AL369" s="941"/>
      <c r="AM369" s="941"/>
      <c r="AN369" s="949"/>
      <c r="AO369" s="139"/>
      <c r="AP369" s="194"/>
      <c r="AQ369" s="196"/>
      <c r="AR369" s="196"/>
      <c r="AS369" s="196"/>
      <c r="AT369" s="145"/>
      <c r="AU369" s="195"/>
      <c r="AV369" s="195"/>
      <c r="AW369" s="195"/>
      <c r="AX369" s="195"/>
      <c r="AY369" s="145"/>
      <c r="AZ369" s="143">
        <v>8</v>
      </c>
      <c r="BA369" s="143" t="str">
        <f t="shared" si="21"/>
        <v/>
      </c>
      <c r="BB369" s="143" t="str">
        <f t="shared" si="20"/>
        <v/>
      </c>
      <c r="BD369" s="190" t="s">
        <v>448</v>
      </c>
      <c r="BE369" s="190">
        <v>105</v>
      </c>
      <c r="BF369" s="190">
        <v>8</v>
      </c>
    </row>
    <row r="370" spans="1:58" ht="18" customHeight="1" x14ac:dyDescent="0.15">
      <c r="A370" s="146">
        <f t="shared" si="19"/>
        <v>0</v>
      </c>
      <c r="B370" s="219" t="str">
        <f>IF(A370=1,COUNT($B$8:B369)+1,"")</f>
        <v/>
      </c>
      <c r="C370" s="213" t="str">
        <f>IF(AND(A370=1,NOT(TRIM(AD370)="")),COUNT($C$3:C369)+1,"")</f>
        <v/>
      </c>
      <c r="D370" s="219" t="str">
        <f>IF(AND(A370=1,NOT(TRIM(X370)="")),COUNT($D$3:D369)+1,"")</f>
        <v/>
      </c>
      <c r="E370" s="215" t="s">
        <v>529</v>
      </c>
      <c r="F370" s="1039"/>
      <c r="G370" s="945"/>
      <c r="H370" s="946"/>
      <c r="I370" s="946"/>
      <c r="J370" s="946"/>
      <c r="K370" s="935"/>
      <c r="L370" s="941"/>
      <c r="M370" s="941"/>
      <c r="N370" s="936"/>
      <c r="O370" s="935"/>
      <c r="P370" s="941"/>
      <c r="Q370" s="941"/>
      <c r="R370" s="941"/>
      <c r="S370" s="216"/>
      <c r="T370" s="255"/>
      <c r="U370" s="947"/>
      <c r="V370" s="947"/>
      <c r="W370" s="947"/>
      <c r="X370" s="954"/>
      <c r="Y370" s="955"/>
      <c r="Z370" s="947"/>
      <c r="AA370" s="947"/>
      <c r="AB370" s="948"/>
      <c r="AC370" s="948"/>
      <c r="AD370" s="948"/>
      <c r="AE370" s="948"/>
      <c r="AF370" s="948"/>
      <c r="AG370" s="948"/>
      <c r="AH370" s="927"/>
      <c r="AI370" s="928"/>
      <c r="AJ370" s="935"/>
      <c r="AK370" s="941"/>
      <c r="AL370" s="941"/>
      <c r="AM370" s="941"/>
      <c r="AN370" s="949"/>
      <c r="AO370" s="139"/>
      <c r="AP370" s="147" t="s">
        <v>613</v>
      </c>
      <c r="AQ370" s="145"/>
      <c r="AR370" s="145"/>
      <c r="AS370" s="145"/>
      <c r="AT370" s="145"/>
      <c r="AU370" s="195"/>
      <c r="AV370" s="195"/>
      <c r="AW370" s="195"/>
      <c r="AX370" s="195"/>
      <c r="AY370" s="145"/>
      <c r="AZ370" s="143">
        <v>8</v>
      </c>
      <c r="BA370" s="143" t="str">
        <f t="shared" si="21"/>
        <v/>
      </c>
      <c r="BB370" s="143" t="str">
        <f t="shared" si="20"/>
        <v/>
      </c>
      <c r="BD370" s="190" t="s">
        <v>443</v>
      </c>
      <c r="BE370" s="190">
        <v>100</v>
      </c>
      <c r="BF370" s="190">
        <v>8</v>
      </c>
    </row>
    <row r="371" spans="1:58" ht="18" customHeight="1" x14ac:dyDescent="0.15">
      <c r="A371" s="146">
        <f t="shared" si="19"/>
        <v>0</v>
      </c>
      <c r="B371" s="219" t="str">
        <f>IF(A371=1,COUNT($B$8:B370)+1,"")</f>
        <v/>
      </c>
      <c r="C371" s="213" t="str">
        <f>IF(AND(A371=1,NOT(TRIM(AD371)="")),COUNT($C$3:C370)+1,"")</f>
        <v/>
      </c>
      <c r="D371" s="219" t="str">
        <f>IF(AND(A371=1,NOT(TRIM(X371)="")),COUNT($D$3:D370)+1,"")</f>
        <v/>
      </c>
      <c r="E371" s="215" t="s">
        <v>529</v>
      </c>
      <c r="F371" s="1039"/>
      <c r="G371" s="945"/>
      <c r="H371" s="946"/>
      <c r="I371" s="946"/>
      <c r="J371" s="946"/>
      <c r="K371" s="935"/>
      <c r="L371" s="941"/>
      <c r="M371" s="941"/>
      <c r="N371" s="936"/>
      <c r="O371" s="935"/>
      <c r="P371" s="941"/>
      <c r="Q371" s="941"/>
      <c r="R371" s="941"/>
      <c r="S371" s="216"/>
      <c r="T371" s="255"/>
      <c r="U371" s="947"/>
      <c r="V371" s="947"/>
      <c r="W371" s="947"/>
      <c r="X371" s="954"/>
      <c r="Y371" s="955"/>
      <c r="Z371" s="947"/>
      <c r="AA371" s="947"/>
      <c r="AB371" s="948"/>
      <c r="AC371" s="948"/>
      <c r="AD371" s="948"/>
      <c r="AE371" s="948"/>
      <c r="AF371" s="948"/>
      <c r="AG371" s="948"/>
      <c r="AH371" s="927"/>
      <c r="AI371" s="928"/>
      <c r="AJ371" s="935"/>
      <c r="AK371" s="941"/>
      <c r="AL371" s="941"/>
      <c r="AM371" s="941"/>
      <c r="AN371" s="949"/>
      <c r="AO371" s="139"/>
      <c r="AP371" s="1000" t="s">
        <v>430</v>
      </c>
      <c r="AQ371" s="1000"/>
      <c r="AR371" s="1000"/>
      <c r="AS371" s="1000"/>
      <c r="AT371" s="145"/>
      <c r="AU371" s="195"/>
      <c r="AV371" s="195"/>
      <c r="AW371" s="195"/>
      <c r="AX371" s="195"/>
      <c r="AY371" s="145"/>
      <c r="AZ371" s="143">
        <v>8</v>
      </c>
      <c r="BA371" s="143" t="str">
        <f t="shared" si="21"/>
        <v/>
      </c>
      <c r="BB371" s="143" t="str">
        <f t="shared" si="20"/>
        <v/>
      </c>
      <c r="BD371" s="190" t="s">
        <v>446</v>
      </c>
      <c r="BE371" s="190">
        <v>103</v>
      </c>
      <c r="BF371" s="190">
        <v>8</v>
      </c>
    </row>
    <row r="372" spans="1:58" ht="18" customHeight="1" x14ac:dyDescent="0.15">
      <c r="A372" s="146">
        <f t="shared" si="19"/>
        <v>0</v>
      </c>
      <c r="B372" s="219" t="str">
        <f>IF(A372=1,COUNT($B$8:B371)+1,"")</f>
        <v/>
      </c>
      <c r="C372" s="213" t="str">
        <f>IF(AND(A372=1,NOT(TRIM(AD372)="")),COUNT($C$3:C371)+1,"")</f>
        <v/>
      </c>
      <c r="D372" s="219" t="str">
        <f>IF(AND(A372=1,NOT(TRIM(X372)="")),COUNT($D$3:D371)+1,"")</f>
        <v/>
      </c>
      <c r="E372" s="215" t="s">
        <v>529</v>
      </c>
      <c r="F372" s="1039"/>
      <c r="G372" s="945"/>
      <c r="H372" s="946"/>
      <c r="I372" s="946"/>
      <c r="J372" s="946"/>
      <c r="K372" s="935"/>
      <c r="L372" s="941"/>
      <c r="M372" s="941"/>
      <c r="N372" s="936"/>
      <c r="O372" s="935"/>
      <c r="P372" s="941"/>
      <c r="Q372" s="941"/>
      <c r="R372" s="941"/>
      <c r="S372" s="216"/>
      <c r="T372" s="255"/>
      <c r="U372" s="947"/>
      <c r="V372" s="947"/>
      <c r="W372" s="947"/>
      <c r="X372" s="954"/>
      <c r="Y372" s="955"/>
      <c r="Z372" s="947"/>
      <c r="AA372" s="947"/>
      <c r="AB372" s="948"/>
      <c r="AC372" s="948"/>
      <c r="AD372" s="948"/>
      <c r="AE372" s="948"/>
      <c r="AF372" s="948"/>
      <c r="AG372" s="948"/>
      <c r="AH372" s="927"/>
      <c r="AI372" s="928"/>
      <c r="AJ372" s="935"/>
      <c r="AK372" s="941"/>
      <c r="AL372" s="941"/>
      <c r="AM372" s="941"/>
      <c r="AN372" s="949"/>
      <c r="AO372" s="139"/>
      <c r="AP372" s="1000" t="s">
        <v>431</v>
      </c>
      <c r="AQ372" s="1000"/>
      <c r="AR372" s="1000"/>
      <c r="AS372" s="1000"/>
      <c r="AT372" s="145"/>
      <c r="AU372" s="195"/>
      <c r="AV372" s="195"/>
      <c r="AW372" s="195"/>
      <c r="AX372" s="195"/>
      <c r="AY372" s="145"/>
      <c r="AZ372" s="143">
        <v>8</v>
      </c>
      <c r="BA372" s="143" t="str">
        <f t="shared" si="21"/>
        <v/>
      </c>
      <c r="BB372" s="143" t="str">
        <f t="shared" si="20"/>
        <v/>
      </c>
      <c r="BD372" s="190" t="s">
        <v>434</v>
      </c>
      <c r="BE372" s="190">
        <v>91</v>
      </c>
      <c r="BF372" s="190">
        <v>8</v>
      </c>
    </row>
    <row r="373" spans="1:58" ht="18" customHeight="1" x14ac:dyDescent="0.15">
      <c r="A373" s="146">
        <f t="shared" ref="A373:A402" si="22">IF(TRIM(G373)="",0,1)</f>
        <v>0</v>
      </c>
      <c r="B373" s="219" t="str">
        <f>IF(A373=1,COUNT($B$8:B372)+1,"")</f>
        <v/>
      </c>
      <c r="C373" s="213" t="str">
        <f>IF(AND(A373=1,NOT(TRIM(AD373)="")),COUNT($C$3:C372)+1,"")</f>
        <v/>
      </c>
      <c r="D373" s="219" t="str">
        <f>IF(AND(A373=1,NOT(TRIM(X373)="")),COUNT($D$3:D372)+1,"")</f>
        <v/>
      </c>
      <c r="E373" s="215" t="s">
        <v>529</v>
      </c>
      <c r="F373" s="1039" t="s">
        <v>384</v>
      </c>
      <c r="G373" s="945"/>
      <c r="H373" s="946"/>
      <c r="I373" s="946"/>
      <c r="J373" s="946"/>
      <c r="K373" s="935"/>
      <c r="L373" s="941"/>
      <c r="M373" s="941"/>
      <c r="N373" s="936"/>
      <c r="O373" s="935"/>
      <c r="P373" s="941"/>
      <c r="Q373" s="941"/>
      <c r="R373" s="941"/>
      <c r="S373" s="216"/>
      <c r="T373" s="255"/>
      <c r="U373" s="947"/>
      <c r="V373" s="947"/>
      <c r="W373" s="947"/>
      <c r="X373" s="954"/>
      <c r="Y373" s="955"/>
      <c r="Z373" s="947"/>
      <c r="AA373" s="947"/>
      <c r="AB373" s="948"/>
      <c r="AC373" s="948"/>
      <c r="AD373" s="948"/>
      <c r="AE373" s="948"/>
      <c r="AF373" s="948"/>
      <c r="AG373" s="948"/>
      <c r="AH373" s="927"/>
      <c r="AI373" s="928"/>
      <c r="AJ373" s="935"/>
      <c r="AK373" s="941"/>
      <c r="AL373" s="941"/>
      <c r="AM373" s="941"/>
      <c r="AN373" s="949"/>
      <c r="AO373" s="139"/>
      <c r="AP373" s="1000" t="s">
        <v>432</v>
      </c>
      <c r="AQ373" s="1000"/>
      <c r="AR373" s="1000"/>
      <c r="AS373" s="1000"/>
      <c r="AT373" s="145"/>
      <c r="AU373" s="195"/>
      <c r="AV373" s="195"/>
      <c r="AW373" s="195"/>
      <c r="AX373" s="195"/>
      <c r="AY373" s="145"/>
      <c r="AZ373" s="143">
        <v>8</v>
      </c>
      <c r="BA373" s="143" t="str">
        <f t="shared" si="21"/>
        <v/>
      </c>
      <c r="BB373" s="143" t="str">
        <f t="shared" si="20"/>
        <v/>
      </c>
      <c r="BD373" s="190" t="s">
        <v>451</v>
      </c>
      <c r="BE373" s="190">
        <v>108</v>
      </c>
      <c r="BF373" s="190">
        <v>8</v>
      </c>
    </row>
    <row r="374" spans="1:58" ht="18" customHeight="1" x14ac:dyDescent="0.15">
      <c r="A374" s="146">
        <f t="shared" si="22"/>
        <v>0</v>
      </c>
      <c r="B374" s="219" t="str">
        <f>IF(A374=1,COUNT($B$8:B373)+1,"")</f>
        <v/>
      </c>
      <c r="C374" s="213" t="str">
        <f>IF(AND(A374=1,NOT(TRIM(AD374)="")),COUNT($C$3:C373)+1,"")</f>
        <v/>
      </c>
      <c r="D374" s="219" t="str">
        <f>IF(AND(A374=1,NOT(TRIM(X374)="")),COUNT($D$3:D373)+1,"")</f>
        <v/>
      </c>
      <c r="E374" s="215" t="s">
        <v>529</v>
      </c>
      <c r="F374" s="1039"/>
      <c r="G374" s="945"/>
      <c r="H374" s="946"/>
      <c r="I374" s="946"/>
      <c r="J374" s="946"/>
      <c r="K374" s="935"/>
      <c r="L374" s="941"/>
      <c r="M374" s="941"/>
      <c r="N374" s="936"/>
      <c r="O374" s="935"/>
      <c r="P374" s="941"/>
      <c r="Q374" s="941"/>
      <c r="R374" s="941"/>
      <c r="S374" s="216"/>
      <c r="T374" s="255"/>
      <c r="U374" s="947"/>
      <c r="V374" s="947"/>
      <c r="W374" s="947"/>
      <c r="X374" s="954"/>
      <c r="Y374" s="955"/>
      <c r="Z374" s="947"/>
      <c r="AA374" s="947"/>
      <c r="AB374" s="948"/>
      <c r="AC374" s="948"/>
      <c r="AD374" s="948"/>
      <c r="AE374" s="948"/>
      <c r="AF374" s="948"/>
      <c r="AG374" s="948"/>
      <c r="AH374" s="927"/>
      <c r="AI374" s="928"/>
      <c r="AJ374" s="935"/>
      <c r="AK374" s="941"/>
      <c r="AL374" s="941"/>
      <c r="AM374" s="941"/>
      <c r="AN374" s="949"/>
      <c r="AO374" s="139"/>
      <c r="AP374" s="1000" t="s">
        <v>433</v>
      </c>
      <c r="AQ374" s="1000"/>
      <c r="AR374" s="1000"/>
      <c r="AS374" s="1000"/>
      <c r="AT374" s="145"/>
      <c r="AU374" s="195"/>
      <c r="AV374" s="195"/>
      <c r="AW374" s="195"/>
      <c r="AX374" s="195"/>
      <c r="AY374" s="145"/>
      <c r="AZ374" s="143">
        <v>8</v>
      </c>
      <c r="BA374" s="143" t="str">
        <f t="shared" si="21"/>
        <v/>
      </c>
      <c r="BB374" s="143" t="str">
        <f t="shared" si="20"/>
        <v/>
      </c>
      <c r="BD374" s="190" t="s">
        <v>439</v>
      </c>
      <c r="BE374" s="190">
        <v>96</v>
      </c>
      <c r="BF374" s="190">
        <v>8</v>
      </c>
    </row>
    <row r="375" spans="1:58" ht="18" customHeight="1" x14ac:dyDescent="0.15">
      <c r="A375" s="146">
        <f t="shared" si="22"/>
        <v>0</v>
      </c>
      <c r="B375" s="219" t="str">
        <f>IF(A375=1,COUNT($B$8:B374)+1,"")</f>
        <v/>
      </c>
      <c r="C375" s="213" t="str">
        <f>IF(AND(A375=1,NOT(TRIM(AD375)="")),COUNT($C$3:C374)+1,"")</f>
        <v/>
      </c>
      <c r="D375" s="219" t="str">
        <f>IF(AND(A375=1,NOT(TRIM(X375)="")),COUNT($D$3:D374)+1,"")</f>
        <v/>
      </c>
      <c r="E375" s="215" t="s">
        <v>529</v>
      </c>
      <c r="F375" s="1039"/>
      <c r="G375" s="945"/>
      <c r="H375" s="946"/>
      <c r="I375" s="946"/>
      <c r="J375" s="946"/>
      <c r="K375" s="935"/>
      <c r="L375" s="941"/>
      <c r="M375" s="941"/>
      <c r="N375" s="936"/>
      <c r="O375" s="935"/>
      <c r="P375" s="941"/>
      <c r="Q375" s="941"/>
      <c r="R375" s="941"/>
      <c r="S375" s="216"/>
      <c r="T375" s="255"/>
      <c r="U375" s="947"/>
      <c r="V375" s="947"/>
      <c r="W375" s="947"/>
      <c r="X375" s="954"/>
      <c r="Y375" s="955"/>
      <c r="Z375" s="947"/>
      <c r="AA375" s="947"/>
      <c r="AB375" s="948"/>
      <c r="AC375" s="948"/>
      <c r="AD375" s="948"/>
      <c r="AE375" s="948"/>
      <c r="AF375" s="948"/>
      <c r="AG375" s="948"/>
      <c r="AH375" s="927"/>
      <c r="AI375" s="928"/>
      <c r="AJ375" s="935"/>
      <c r="AK375" s="941"/>
      <c r="AL375" s="941"/>
      <c r="AM375" s="941"/>
      <c r="AN375" s="949"/>
      <c r="AO375" s="139"/>
      <c r="AP375" s="1000" t="s">
        <v>434</v>
      </c>
      <c r="AQ375" s="1000"/>
      <c r="AR375" s="1000"/>
      <c r="AS375" s="1000"/>
      <c r="AT375" s="145"/>
      <c r="AU375" s="195"/>
      <c r="AV375" s="195"/>
      <c r="AW375" s="195"/>
      <c r="AX375" s="195"/>
      <c r="AY375" s="145"/>
      <c r="AZ375" s="143">
        <v>8</v>
      </c>
      <c r="BA375" s="143" t="str">
        <f t="shared" si="21"/>
        <v/>
      </c>
      <c r="BB375" s="143" t="str">
        <f t="shared" si="20"/>
        <v/>
      </c>
      <c r="BD375" s="190" t="s">
        <v>437</v>
      </c>
      <c r="BE375" s="190">
        <v>94</v>
      </c>
      <c r="BF375" s="190">
        <v>8</v>
      </c>
    </row>
    <row r="376" spans="1:58" ht="18" customHeight="1" x14ac:dyDescent="0.15">
      <c r="A376" s="146">
        <f t="shared" si="22"/>
        <v>0</v>
      </c>
      <c r="B376" s="219" t="str">
        <f>IF(A376=1,COUNT($B$8:B375)+1,"")</f>
        <v/>
      </c>
      <c r="C376" s="213" t="str">
        <f>IF(AND(A376=1,NOT(TRIM(AD376)="")),COUNT($C$3:C375)+1,"")</f>
        <v/>
      </c>
      <c r="D376" s="219" t="str">
        <f>IF(AND(A376=1,NOT(TRIM(X376)="")),COUNT($D$3:D375)+1,"")</f>
        <v/>
      </c>
      <c r="E376" s="215" t="s">
        <v>529</v>
      </c>
      <c r="F376" s="1039"/>
      <c r="G376" s="945"/>
      <c r="H376" s="946"/>
      <c r="I376" s="946"/>
      <c r="J376" s="946"/>
      <c r="K376" s="935"/>
      <c r="L376" s="941"/>
      <c r="M376" s="941"/>
      <c r="N376" s="936"/>
      <c r="O376" s="935"/>
      <c r="P376" s="941"/>
      <c r="Q376" s="941"/>
      <c r="R376" s="941"/>
      <c r="S376" s="216"/>
      <c r="T376" s="255"/>
      <c r="U376" s="947"/>
      <c r="V376" s="947"/>
      <c r="W376" s="947"/>
      <c r="X376" s="954"/>
      <c r="Y376" s="955"/>
      <c r="Z376" s="947"/>
      <c r="AA376" s="947"/>
      <c r="AB376" s="948"/>
      <c r="AC376" s="948"/>
      <c r="AD376" s="948"/>
      <c r="AE376" s="948"/>
      <c r="AF376" s="948"/>
      <c r="AG376" s="948"/>
      <c r="AH376" s="927"/>
      <c r="AI376" s="928"/>
      <c r="AJ376" s="935"/>
      <c r="AK376" s="941"/>
      <c r="AL376" s="941"/>
      <c r="AM376" s="941"/>
      <c r="AN376" s="949"/>
      <c r="AO376" s="139"/>
      <c r="AP376" s="1000" t="s">
        <v>435</v>
      </c>
      <c r="AQ376" s="1000"/>
      <c r="AR376" s="1000"/>
      <c r="AS376" s="1000"/>
      <c r="AT376" s="145"/>
      <c r="AU376" s="195"/>
      <c r="AV376" s="195"/>
      <c r="AW376" s="195"/>
      <c r="AX376" s="195"/>
      <c r="AY376" s="145"/>
      <c r="AZ376" s="143">
        <v>8</v>
      </c>
      <c r="BA376" s="143" t="str">
        <f t="shared" si="21"/>
        <v/>
      </c>
      <c r="BB376" s="143" t="str">
        <f t="shared" si="20"/>
        <v/>
      </c>
      <c r="BD376" s="190" t="s">
        <v>430</v>
      </c>
      <c r="BE376" s="190">
        <v>87</v>
      </c>
      <c r="BF376" s="190">
        <v>8</v>
      </c>
    </row>
    <row r="377" spans="1:58" ht="18" customHeight="1" x14ac:dyDescent="0.15">
      <c r="A377" s="146">
        <f t="shared" si="22"/>
        <v>0</v>
      </c>
      <c r="B377" s="219" t="str">
        <f>IF(A377=1,COUNT($B$8:B376)+1,"")</f>
        <v/>
      </c>
      <c r="C377" s="213" t="str">
        <f>IF(AND(A377=1,NOT(TRIM(AD377)="")),COUNT($C$3:C376)+1,"")</f>
        <v/>
      </c>
      <c r="D377" s="219" t="str">
        <f>IF(AND(A377=1,NOT(TRIM(X377)="")),COUNT($D$3:D376)+1,"")</f>
        <v/>
      </c>
      <c r="E377" s="215" t="s">
        <v>529</v>
      </c>
      <c r="F377" s="1039"/>
      <c r="G377" s="945"/>
      <c r="H377" s="946"/>
      <c r="I377" s="946"/>
      <c r="J377" s="946"/>
      <c r="K377" s="935"/>
      <c r="L377" s="941"/>
      <c r="M377" s="941"/>
      <c r="N377" s="936"/>
      <c r="O377" s="935"/>
      <c r="P377" s="941"/>
      <c r="Q377" s="941"/>
      <c r="R377" s="941"/>
      <c r="S377" s="216"/>
      <c r="T377" s="255"/>
      <c r="U377" s="947"/>
      <c r="V377" s="947"/>
      <c r="W377" s="947"/>
      <c r="X377" s="954"/>
      <c r="Y377" s="955"/>
      <c r="Z377" s="947"/>
      <c r="AA377" s="947"/>
      <c r="AB377" s="948"/>
      <c r="AC377" s="948"/>
      <c r="AD377" s="948"/>
      <c r="AE377" s="948"/>
      <c r="AF377" s="948"/>
      <c r="AG377" s="948"/>
      <c r="AH377" s="927"/>
      <c r="AI377" s="928"/>
      <c r="AJ377" s="935"/>
      <c r="AK377" s="941"/>
      <c r="AL377" s="941"/>
      <c r="AM377" s="941"/>
      <c r="AN377" s="949"/>
      <c r="AO377" s="139"/>
      <c r="AP377" s="1000" t="s">
        <v>436</v>
      </c>
      <c r="AQ377" s="1000"/>
      <c r="AR377" s="1000"/>
      <c r="AS377" s="1000"/>
      <c r="AT377" s="145"/>
      <c r="AU377" s="195"/>
      <c r="AV377" s="195"/>
      <c r="AW377" s="195"/>
      <c r="AX377" s="195"/>
      <c r="AY377" s="145"/>
      <c r="AZ377" s="143">
        <v>8</v>
      </c>
      <c r="BA377" s="143" t="str">
        <f t="shared" si="21"/>
        <v/>
      </c>
      <c r="BB377" s="143" t="str">
        <f t="shared" si="20"/>
        <v/>
      </c>
      <c r="BD377" s="190" t="s">
        <v>450</v>
      </c>
      <c r="BE377" s="190">
        <v>107</v>
      </c>
      <c r="BF377" s="190">
        <v>8</v>
      </c>
    </row>
    <row r="378" spans="1:58" ht="18" customHeight="1" x14ac:dyDescent="0.15">
      <c r="A378" s="146">
        <f t="shared" si="22"/>
        <v>0</v>
      </c>
      <c r="B378" s="219" t="str">
        <f>IF(A378=1,COUNT($B$8:B377)+1,"")</f>
        <v/>
      </c>
      <c r="C378" s="213" t="str">
        <f>IF(AND(A378=1,NOT(TRIM(AD378)="")),COUNT($C$3:C377)+1,"")</f>
        <v/>
      </c>
      <c r="D378" s="219" t="str">
        <f>IF(AND(A378=1,NOT(TRIM(X378)="")),COUNT($D$3:D377)+1,"")</f>
        <v/>
      </c>
      <c r="E378" s="215" t="s">
        <v>529</v>
      </c>
      <c r="F378" s="1039"/>
      <c r="G378" s="945"/>
      <c r="H378" s="946"/>
      <c r="I378" s="946"/>
      <c r="J378" s="946"/>
      <c r="K378" s="935"/>
      <c r="L378" s="941"/>
      <c r="M378" s="941"/>
      <c r="N378" s="936"/>
      <c r="O378" s="935"/>
      <c r="P378" s="941"/>
      <c r="Q378" s="941"/>
      <c r="R378" s="941"/>
      <c r="S378" s="216"/>
      <c r="T378" s="255"/>
      <c r="U378" s="947"/>
      <c r="V378" s="947"/>
      <c r="W378" s="947"/>
      <c r="X378" s="954"/>
      <c r="Y378" s="955"/>
      <c r="Z378" s="947"/>
      <c r="AA378" s="947"/>
      <c r="AB378" s="948"/>
      <c r="AC378" s="948"/>
      <c r="AD378" s="948"/>
      <c r="AE378" s="948"/>
      <c r="AF378" s="948"/>
      <c r="AG378" s="948"/>
      <c r="AH378" s="927"/>
      <c r="AI378" s="928"/>
      <c r="AJ378" s="935"/>
      <c r="AK378" s="941"/>
      <c r="AL378" s="941"/>
      <c r="AM378" s="941"/>
      <c r="AN378" s="949"/>
      <c r="AO378" s="139"/>
      <c r="AP378" s="1000" t="s">
        <v>437</v>
      </c>
      <c r="AQ378" s="1000"/>
      <c r="AR378" s="1000"/>
      <c r="AS378" s="1000"/>
      <c r="AT378" s="139"/>
      <c r="AU378" s="195"/>
      <c r="AV378" s="195"/>
      <c r="AW378" s="195"/>
      <c r="AX378" s="195"/>
      <c r="AY378" s="139"/>
      <c r="AZ378" s="143">
        <v>8</v>
      </c>
      <c r="BA378" s="143" t="str">
        <f t="shared" si="21"/>
        <v/>
      </c>
      <c r="BB378" s="143" t="str">
        <f t="shared" si="20"/>
        <v/>
      </c>
    </row>
    <row r="379" spans="1:58" ht="18" customHeight="1" x14ac:dyDescent="0.15">
      <c r="A379" s="146">
        <f t="shared" si="22"/>
        <v>0</v>
      </c>
      <c r="B379" s="219" t="str">
        <f>IF(A379=1,COUNT($B$8:B378)+1,"")</f>
        <v/>
      </c>
      <c r="C379" s="213" t="str">
        <f>IF(AND(A379=1,NOT(TRIM(AD379)="")),COUNT($C$3:C378)+1,"")</f>
        <v/>
      </c>
      <c r="D379" s="219" t="str">
        <f>IF(AND(A379=1,NOT(TRIM(X379)="")),COUNT($D$3:D378)+1,"")</f>
        <v/>
      </c>
      <c r="E379" s="215" t="s">
        <v>529</v>
      </c>
      <c r="F379" s="1039"/>
      <c r="G379" s="945"/>
      <c r="H379" s="946"/>
      <c r="I379" s="946"/>
      <c r="J379" s="946"/>
      <c r="K379" s="935"/>
      <c r="L379" s="941"/>
      <c r="M379" s="941"/>
      <c r="N379" s="936"/>
      <c r="O379" s="935"/>
      <c r="P379" s="941"/>
      <c r="Q379" s="941"/>
      <c r="R379" s="941"/>
      <c r="S379" s="216"/>
      <c r="T379" s="255"/>
      <c r="U379" s="947"/>
      <c r="V379" s="947"/>
      <c r="W379" s="947"/>
      <c r="X379" s="954"/>
      <c r="Y379" s="955"/>
      <c r="Z379" s="947"/>
      <c r="AA379" s="947"/>
      <c r="AB379" s="948"/>
      <c r="AC379" s="948"/>
      <c r="AD379" s="948"/>
      <c r="AE379" s="948"/>
      <c r="AF379" s="948"/>
      <c r="AG379" s="948"/>
      <c r="AH379" s="927"/>
      <c r="AI379" s="928"/>
      <c r="AJ379" s="935"/>
      <c r="AK379" s="941"/>
      <c r="AL379" s="941"/>
      <c r="AM379" s="941"/>
      <c r="AN379" s="949"/>
      <c r="AO379" s="139"/>
      <c r="AP379" s="1000" t="s">
        <v>438</v>
      </c>
      <c r="AQ379" s="1000"/>
      <c r="AR379" s="1000"/>
      <c r="AS379" s="1000"/>
      <c r="AT379" s="139"/>
      <c r="AU379" s="195"/>
      <c r="AV379" s="195"/>
      <c r="AW379" s="195"/>
      <c r="AX379" s="195"/>
      <c r="AY379" s="139"/>
      <c r="AZ379" s="143">
        <v>8</v>
      </c>
      <c r="BA379" s="143" t="str">
        <f t="shared" si="21"/>
        <v/>
      </c>
      <c r="BB379" s="143" t="str">
        <f t="shared" si="20"/>
        <v/>
      </c>
    </row>
    <row r="380" spans="1:58" ht="18" customHeight="1" x14ac:dyDescent="0.15">
      <c r="A380" s="146">
        <f t="shared" si="22"/>
        <v>0</v>
      </c>
      <c r="B380" s="219" t="str">
        <f>IF(A380=1,COUNT($B$8:B379)+1,"")</f>
        <v/>
      </c>
      <c r="C380" s="213" t="str">
        <f>IF(AND(A380=1,NOT(TRIM(AD380)="")),COUNT($C$3:C379)+1,"")</f>
        <v/>
      </c>
      <c r="D380" s="219" t="str">
        <f>IF(AND(A380=1,NOT(TRIM(X380)="")),COUNT($D$3:D379)+1,"")</f>
        <v/>
      </c>
      <c r="E380" s="215" t="s">
        <v>529</v>
      </c>
      <c r="F380" s="1039"/>
      <c r="G380" s="945"/>
      <c r="H380" s="946"/>
      <c r="I380" s="946"/>
      <c r="J380" s="946"/>
      <c r="K380" s="935"/>
      <c r="L380" s="941"/>
      <c r="M380" s="941"/>
      <c r="N380" s="936"/>
      <c r="O380" s="935"/>
      <c r="P380" s="941"/>
      <c r="Q380" s="941"/>
      <c r="R380" s="941"/>
      <c r="S380" s="216"/>
      <c r="T380" s="255"/>
      <c r="U380" s="947"/>
      <c r="V380" s="947"/>
      <c r="W380" s="947"/>
      <c r="X380" s="954"/>
      <c r="Y380" s="955"/>
      <c r="Z380" s="947"/>
      <c r="AA380" s="947"/>
      <c r="AB380" s="948"/>
      <c r="AC380" s="948"/>
      <c r="AD380" s="948"/>
      <c r="AE380" s="948"/>
      <c r="AF380" s="948"/>
      <c r="AG380" s="948"/>
      <c r="AH380" s="927"/>
      <c r="AI380" s="928"/>
      <c r="AJ380" s="935"/>
      <c r="AK380" s="941"/>
      <c r="AL380" s="941"/>
      <c r="AM380" s="941"/>
      <c r="AN380" s="949"/>
      <c r="AO380" s="139"/>
      <c r="AP380" s="1000" t="s">
        <v>439</v>
      </c>
      <c r="AQ380" s="1000"/>
      <c r="AR380" s="1000"/>
      <c r="AS380" s="1000"/>
      <c r="AT380" s="148"/>
      <c r="AU380" s="195"/>
      <c r="AV380" s="195"/>
      <c r="AW380" s="195"/>
      <c r="AX380" s="195"/>
      <c r="AY380" s="148"/>
      <c r="AZ380" s="143">
        <v>8</v>
      </c>
      <c r="BA380" s="143" t="str">
        <f t="shared" si="21"/>
        <v/>
      </c>
      <c r="BB380" s="143" t="str">
        <f t="shared" si="20"/>
        <v/>
      </c>
    </row>
    <row r="381" spans="1:58" ht="18" customHeight="1" x14ac:dyDescent="0.15">
      <c r="A381" s="146">
        <f t="shared" si="22"/>
        <v>0</v>
      </c>
      <c r="B381" s="219" t="str">
        <f>IF(A381=1,COUNT($B$8:B380)+1,"")</f>
        <v/>
      </c>
      <c r="C381" s="213" t="str">
        <f>IF(AND(A381=1,NOT(TRIM(AD381)="")),COUNT($C$3:C380)+1,"")</f>
        <v/>
      </c>
      <c r="D381" s="219" t="str">
        <f>IF(AND(A381=1,NOT(TRIM(X381)="")),COUNT($D$3:D380)+1,"")</f>
        <v/>
      </c>
      <c r="E381" s="215" t="s">
        <v>529</v>
      </c>
      <c r="F381" s="1039"/>
      <c r="G381" s="945"/>
      <c r="H381" s="946"/>
      <c r="I381" s="946"/>
      <c r="J381" s="946"/>
      <c r="K381" s="935"/>
      <c r="L381" s="941"/>
      <c r="M381" s="941"/>
      <c r="N381" s="936"/>
      <c r="O381" s="935"/>
      <c r="P381" s="941"/>
      <c r="Q381" s="941"/>
      <c r="R381" s="941"/>
      <c r="S381" s="216"/>
      <c r="T381" s="255"/>
      <c r="U381" s="947"/>
      <c r="V381" s="947"/>
      <c r="W381" s="947"/>
      <c r="X381" s="954"/>
      <c r="Y381" s="955"/>
      <c r="Z381" s="947"/>
      <c r="AA381" s="947"/>
      <c r="AB381" s="948"/>
      <c r="AC381" s="948"/>
      <c r="AD381" s="948"/>
      <c r="AE381" s="948"/>
      <c r="AF381" s="948"/>
      <c r="AG381" s="948"/>
      <c r="AH381" s="927"/>
      <c r="AI381" s="928"/>
      <c r="AJ381" s="935"/>
      <c r="AK381" s="941"/>
      <c r="AL381" s="941"/>
      <c r="AM381" s="941"/>
      <c r="AN381" s="949"/>
      <c r="AO381" s="139"/>
      <c r="AP381" s="1000" t="s">
        <v>440</v>
      </c>
      <c r="AQ381" s="1000"/>
      <c r="AR381" s="1000"/>
      <c r="AS381" s="1000"/>
      <c r="AT381" s="148"/>
      <c r="AU381" s="195"/>
      <c r="AV381" s="195"/>
      <c r="AW381" s="195"/>
      <c r="AX381" s="195"/>
      <c r="AY381" s="148"/>
      <c r="AZ381" s="143">
        <v>8</v>
      </c>
      <c r="BA381" s="143" t="str">
        <f t="shared" si="21"/>
        <v/>
      </c>
      <c r="BB381" s="143" t="str">
        <f t="shared" si="20"/>
        <v/>
      </c>
    </row>
    <row r="382" spans="1:58" ht="18" customHeight="1" x14ac:dyDescent="0.15">
      <c r="A382" s="146">
        <f t="shared" si="22"/>
        <v>0</v>
      </c>
      <c r="B382" s="219" t="str">
        <f>IF(A382=1,COUNT($B$8:B381)+1,"")</f>
        <v/>
      </c>
      <c r="C382" s="213" t="str">
        <f>IF(AND(A382=1,NOT(TRIM(AD382)="")),COUNT($C$3:C381)+1,"")</f>
        <v/>
      </c>
      <c r="D382" s="219" t="str">
        <f>IF(AND(A382=1,NOT(TRIM(X382)="")),COUNT($D$3:D381)+1,"")</f>
        <v/>
      </c>
      <c r="E382" s="215" t="s">
        <v>529</v>
      </c>
      <c r="F382" s="1039"/>
      <c r="G382" s="945"/>
      <c r="H382" s="946"/>
      <c r="I382" s="946"/>
      <c r="J382" s="946"/>
      <c r="K382" s="935"/>
      <c r="L382" s="941"/>
      <c r="M382" s="941"/>
      <c r="N382" s="936"/>
      <c r="O382" s="935"/>
      <c r="P382" s="941"/>
      <c r="Q382" s="941"/>
      <c r="R382" s="941"/>
      <c r="S382" s="216"/>
      <c r="T382" s="255"/>
      <c r="U382" s="947"/>
      <c r="V382" s="947"/>
      <c r="W382" s="947"/>
      <c r="X382" s="954"/>
      <c r="Y382" s="955"/>
      <c r="Z382" s="947"/>
      <c r="AA382" s="947"/>
      <c r="AB382" s="948"/>
      <c r="AC382" s="948"/>
      <c r="AD382" s="948"/>
      <c r="AE382" s="948"/>
      <c r="AF382" s="948"/>
      <c r="AG382" s="948"/>
      <c r="AH382" s="927"/>
      <c r="AI382" s="928"/>
      <c r="AJ382" s="935"/>
      <c r="AK382" s="941"/>
      <c r="AL382" s="941"/>
      <c r="AM382" s="941"/>
      <c r="AN382" s="949"/>
      <c r="AO382" s="139"/>
      <c r="AP382" s="1000" t="s">
        <v>441</v>
      </c>
      <c r="AQ382" s="1000"/>
      <c r="AR382" s="1000"/>
      <c r="AS382" s="1000"/>
      <c r="AT382" s="145"/>
      <c r="AU382" s="145"/>
      <c r="AV382" s="145"/>
      <c r="AW382" s="145"/>
      <c r="AX382" s="145"/>
      <c r="AY382" s="145"/>
      <c r="AZ382" s="143">
        <v>8</v>
      </c>
      <c r="BA382" s="143" t="str">
        <f t="shared" si="21"/>
        <v/>
      </c>
      <c r="BB382" s="143" t="str">
        <f t="shared" si="20"/>
        <v/>
      </c>
    </row>
    <row r="383" spans="1:58" ht="18" customHeight="1" x14ac:dyDescent="0.15">
      <c r="A383" s="146">
        <f t="shared" si="22"/>
        <v>0</v>
      </c>
      <c r="B383" s="219" t="str">
        <f>IF(A383=1,COUNT($B$8:B382)+1,"")</f>
        <v/>
      </c>
      <c r="C383" s="213" t="str">
        <f>IF(AND(A383=1,NOT(TRIM(AD383)="")),COUNT($C$3:C382)+1,"")</f>
        <v/>
      </c>
      <c r="D383" s="219" t="str">
        <f>IF(AND(A383=1,NOT(TRIM(X383)="")),COUNT($D$3:D382)+1,"")</f>
        <v/>
      </c>
      <c r="E383" s="215" t="s">
        <v>529</v>
      </c>
      <c r="F383" s="1039" t="s">
        <v>384</v>
      </c>
      <c r="G383" s="945"/>
      <c r="H383" s="946"/>
      <c r="I383" s="946"/>
      <c r="J383" s="946"/>
      <c r="K383" s="935"/>
      <c r="L383" s="941"/>
      <c r="M383" s="941"/>
      <c r="N383" s="936"/>
      <c r="O383" s="935"/>
      <c r="P383" s="941"/>
      <c r="Q383" s="941"/>
      <c r="R383" s="941"/>
      <c r="S383" s="216"/>
      <c r="T383" s="255"/>
      <c r="U383" s="947"/>
      <c r="V383" s="947"/>
      <c r="W383" s="947"/>
      <c r="X383" s="954"/>
      <c r="Y383" s="955"/>
      <c r="Z383" s="947"/>
      <c r="AA383" s="947"/>
      <c r="AB383" s="948"/>
      <c r="AC383" s="948"/>
      <c r="AD383" s="948"/>
      <c r="AE383" s="948"/>
      <c r="AF383" s="948"/>
      <c r="AG383" s="948"/>
      <c r="AH383" s="927"/>
      <c r="AI383" s="928"/>
      <c r="AJ383" s="935"/>
      <c r="AK383" s="941"/>
      <c r="AL383" s="941"/>
      <c r="AM383" s="941"/>
      <c r="AN383" s="949"/>
      <c r="AO383" s="139"/>
      <c r="AP383" s="997" t="s">
        <v>443</v>
      </c>
      <c r="AQ383" s="998"/>
      <c r="AR383" s="998"/>
      <c r="AS383" s="999"/>
      <c r="AT383" s="148"/>
      <c r="AU383" s="148"/>
      <c r="AV383" s="148"/>
      <c r="AW383" s="148"/>
      <c r="AX383" s="148"/>
      <c r="AY383" s="148"/>
      <c r="AZ383" s="143">
        <v>8</v>
      </c>
      <c r="BA383" s="143" t="str">
        <f t="shared" si="21"/>
        <v/>
      </c>
      <c r="BB383" s="143" t="str">
        <f t="shared" si="20"/>
        <v/>
      </c>
    </row>
    <row r="384" spans="1:58" ht="18" customHeight="1" x14ac:dyDescent="0.15">
      <c r="A384" s="146">
        <f t="shared" si="22"/>
        <v>0</v>
      </c>
      <c r="B384" s="219" t="str">
        <f>IF(A384=1,COUNT($B$8:B383)+1,"")</f>
        <v/>
      </c>
      <c r="C384" s="213" t="str">
        <f>IF(AND(A384=1,NOT(TRIM(AD384)="")),COUNT($C$3:C383)+1,"")</f>
        <v/>
      </c>
      <c r="D384" s="219" t="str">
        <f>IF(AND(A384=1,NOT(TRIM(X384)="")),COUNT($D$3:D383)+1,"")</f>
        <v/>
      </c>
      <c r="E384" s="215" t="s">
        <v>529</v>
      </c>
      <c r="F384" s="1039"/>
      <c r="G384" s="945"/>
      <c r="H384" s="946"/>
      <c r="I384" s="946"/>
      <c r="J384" s="946"/>
      <c r="K384" s="935"/>
      <c r="L384" s="941"/>
      <c r="M384" s="941"/>
      <c r="N384" s="936"/>
      <c r="O384" s="935"/>
      <c r="P384" s="941"/>
      <c r="Q384" s="941"/>
      <c r="R384" s="941"/>
      <c r="S384" s="216"/>
      <c r="T384" s="255"/>
      <c r="U384" s="947"/>
      <c r="V384" s="947"/>
      <c r="W384" s="947"/>
      <c r="X384" s="954"/>
      <c r="Y384" s="955"/>
      <c r="Z384" s="947"/>
      <c r="AA384" s="947"/>
      <c r="AB384" s="948"/>
      <c r="AC384" s="948"/>
      <c r="AD384" s="948"/>
      <c r="AE384" s="948"/>
      <c r="AF384" s="948"/>
      <c r="AG384" s="948"/>
      <c r="AH384" s="927"/>
      <c r="AI384" s="928"/>
      <c r="AJ384" s="935"/>
      <c r="AK384" s="941"/>
      <c r="AL384" s="941"/>
      <c r="AM384" s="941"/>
      <c r="AN384" s="949"/>
      <c r="AO384" s="139"/>
      <c r="AP384" s="997" t="s">
        <v>444</v>
      </c>
      <c r="AQ384" s="998"/>
      <c r="AR384" s="998"/>
      <c r="AS384" s="999"/>
      <c r="AT384" s="148"/>
      <c r="AU384" s="148"/>
      <c r="AV384" s="148"/>
      <c r="AW384" s="148"/>
      <c r="AX384" s="148"/>
      <c r="AY384" s="148"/>
      <c r="AZ384" s="143">
        <v>8</v>
      </c>
      <c r="BA384" s="143" t="str">
        <f t="shared" si="21"/>
        <v/>
      </c>
      <c r="BB384" s="143" t="str">
        <f t="shared" si="20"/>
        <v/>
      </c>
    </row>
    <row r="385" spans="1:54" ht="18" customHeight="1" x14ac:dyDescent="0.15">
      <c r="A385" s="146">
        <f t="shared" si="22"/>
        <v>0</v>
      </c>
      <c r="B385" s="219" t="str">
        <f>IF(A385=1,COUNT($B$8:B384)+1,"")</f>
        <v/>
      </c>
      <c r="C385" s="213" t="str">
        <f>IF(AND(A385=1,NOT(TRIM(AD385)="")),COUNT($C$3:C384)+1,"")</f>
        <v/>
      </c>
      <c r="D385" s="219" t="str">
        <f>IF(AND(A385=1,NOT(TRIM(X385)="")),COUNT($D$3:D384)+1,"")</f>
        <v/>
      </c>
      <c r="E385" s="215" t="s">
        <v>529</v>
      </c>
      <c r="F385" s="1039"/>
      <c r="G385" s="945"/>
      <c r="H385" s="946"/>
      <c r="I385" s="946"/>
      <c r="J385" s="946"/>
      <c r="K385" s="935"/>
      <c r="L385" s="941"/>
      <c r="M385" s="941"/>
      <c r="N385" s="936"/>
      <c r="O385" s="935"/>
      <c r="P385" s="941"/>
      <c r="Q385" s="941"/>
      <c r="R385" s="941"/>
      <c r="S385" s="216"/>
      <c r="T385" s="255"/>
      <c r="U385" s="947"/>
      <c r="V385" s="947"/>
      <c r="W385" s="947"/>
      <c r="X385" s="954"/>
      <c r="Y385" s="955"/>
      <c r="Z385" s="947"/>
      <c r="AA385" s="947"/>
      <c r="AB385" s="948"/>
      <c r="AC385" s="948"/>
      <c r="AD385" s="948"/>
      <c r="AE385" s="948"/>
      <c r="AF385" s="948"/>
      <c r="AG385" s="948"/>
      <c r="AH385" s="927"/>
      <c r="AI385" s="928"/>
      <c r="AJ385" s="935"/>
      <c r="AK385" s="941"/>
      <c r="AL385" s="941"/>
      <c r="AM385" s="941"/>
      <c r="AN385" s="949"/>
      <c r="AO385" s="139"/>
      <c r="AP385" s="997" t="s">
        <v>445</v>
      </c>
      <c r="AQ385" s="998"/>
      <c r="AR385" s="998"/>
      <c r="AS385" s="999"/>
      <c r="AT385" s="139"/>
      <c r="AU385" s="139"/>
      <c r="AV385" s="139"/>
      <c r="AW385" s="139"/>
      <c r="AX385" s="139"/>
      <c r="AY385" s="139"/>
      <c r="AZ385" s="143">
        <v>8</v>
      </c>
      <c r="BA385" s="143" t="str">
        <f t="shared" si="21"/>
        <v/>
      </c>
      <c r="BB385" s="143" t="str">
        <f t="shared" si="20"/>
        <v/>
      </c>
    </row>
    <row r="386" spans="1:54" ht="18" customHeight="1" x14ac:dyDescent="0.15">
      <c r="A386" s="146">
        <f t="shared" si="22"/>
        <v>0</v>
      </c>
      <c r="B386" s="219" t="str">
        <f>IF(A386=1,COUNT($B$8:B385)+1,"")</f>
        <v/>
      </c>
      <c r="C386" s="213" t="str">
        <f>IF(AND(A386=1,NOT(TRIM(AD386)="")),COUNT($C$3:C385)+1,"")</f>
        <v/>
      </c>
      <c r="D386" s="219" t="str">
        <f>IF(AND(A386=1,NOT(TRIM(X386)="")),COUNT($D$3:D385)+1,"")</f>
        <v/>
      </c>
      <c r="E386" s="215" t="s">
        <v>529</v>
      </c>
      <c r="F386" s="1039"/>
      <c r="G386" s="945"/>
      <c r="H386" s="946"/>
      <c r="I386" s="946"/>
      <c r="J386" s="946"/>
      <c r="K386" s="935"/>
      <c r="L386" s="941"/>
      <c r="M386" s="941"/>
      <c r="N386" s="936"/>
      <c r="O386" s="935"/>
      <c r="P386" s="941"/>
      <c r="Q386" s="941"/>
      <c r="R386" s="941"/>
      <c r="S386" s="216"/>
      <c r="T386" s="255"/>
      <c r="U386" s="947"/>
      <c r="V386" s="947"/>
      <c r="W386" s="947"/>
      <c r="X386" s="954"/>
      <c r="Y386" s="955"/>
      <c r="Z386" s="947"/>
      <c r="AA386" s="947"/>
      <c r="AB386" s="948"/>
      <c r="AC386" s="948"/>
      <c r="AD386" s="948"/>
      <c r="AE386" s="948"/>
      <c r="AF386" s="948"/>
      <c r="AG386" s="948"/>
      <c r="AH386" s="927"/>
      <c r="AI386" s="928"/>
      <c r="AJ386" s="935"/>
      <c r="AK386" s="941"/>
      <c r="AL386" s="941"/>
      <c r="AM386" s="941"/>
      <c r="AN386" s="949"/>
      <c r="AO386" s="139"/>
      <c r="AP386" s="997" t="s">
        <v>446</v>
      </c>
      <c r="AQ386" s="998"/>
      <c r="AR386" s="998"/>
      <c r="AS386" s="999"/>
      <c r="AT386" s="148"/>
      <c r="AU386" s="148"/>
      <c r="AV386" s="148"/>
      <c r="AW386" s="148"/>
      <c r="AX386" s="148"/>
      <c r="AY386" s="148"/>
      <c r="AZ386" s="143">
        <v>8</v>
      </c>
      <c r="BA386" s="143" t="str">
        <f t="shared" si="21"/>
        <v/>
      </c>
      <c r="BB386" s="143" t="str">
        <f t="shared" si="20"/>
        <v/>
      </c>
    </row>
    <row r="387" spans="1:54" ht="18" customHeight="1" x14ac:dyDescent="0.15">
      <c r="A387" s="146">
        <f t="shared" si="22"/>
        <v>0</v>
      </c>
      <c r="B387" s="219" t="str">
        <f>IF(A387=1,COUNT($B$8:B386)+1,"")</f>
        <v/>
      </c>
      <c r="C387" s="213" t="str">
        <f>IF(AND(A387=1,NOT(TRIM(AD387)="")),COUNT($C$3:C386)+1,"")</f>
        <v/>
      </c>
      <c r="D387" s="219" t="str">
        <f>IF(AND(A387=1,NOT(TRIM(X387)="")),COUNT($D$3:D386)+1,"")</f>
        <v/>
      </c>
      <c r="E387" s="215" t="s">
        <v>529</v>
      </c>
      <c r="F387" s="1039"/>
      <c r="G387" s="945"/>
      <c r="H387" s="946"/>
      <c r="I387" s="946"/>
      <c r="J387" s="946"/>
      <c r="K387" s="935"/>
      <c r="L387" s="941"/>
      <c r="M387" s="941"/>
      <c r="N387" s="936"/>
      <c r="O387" s="935"/>
      <c r="P387" s="941"/>
      <c r="Q387" s="941"/>
      <c r="R387" s="941"/>
      <c r="S387" s="216"/>
      <c r="T387" s="255"/>
      <c r="U387" s="947"/>
      <c r="V387" s="947"/>
      <c r="W387" s="947"/>
      <c r="X387" s="954"/>
      <c r="Y387" s="955"/>
      <c r="Z387" s="947"/>
      <c r="AA387" s="947"/>
      <c r="AB387" s="948"/>
      <c r="AC387" s="948"/>
      <c r="AD387" s="948"/>
      <c r="AE387" s="948"/>
      <c r="AF387" s="948"/>
      <c r="AG387" s="948"/>
      <c r="AH387" s="927"/>
      <c r="AI387" s="928"/>
      <c r="AJ387" s="935"/>
      <c r="AK387" s="941"/>
      <c r="AL387" s="941"/>
      <c r="AM387" s="941"/>
      <c r="AN387" s="949"/>
      <c r="AO387" s="139"/>
      <c r="AP387" s="997" t="s">
        <v>447</v>
      </c>
      <c r="AQ387" s="998"/>
      <c r="AR387" s="998"/>
      <c r="AS387" s="999"/>
      <c r="AT387" s="148"/>
      <c r="AU387" s="148"/>
      <c r="AV387" s="148"/>
      <c r="AW387" s="148"/>
      <c r="AX387" s="148"/>
      <c r="AY387" s="148"/>
      <c r="AZ387" s="143">
        <v>8</v>
      </c>
      <c r="BA387" s="143" t="str">
        <f t="shared" si="21"/>
        <v/>
      </c>
      <c r="BB387" s="143" t="str">
        <f t="shared" ref="BB387:BB450" si="23">IF(ISBLANK(G387),"","INSERT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,"&amp;AZ387&amp;"
 ,"&amp;BA387&amp;"
 ,"&amp;IF(ISBLANK(K387),"NULL","'"&amp;K387&amp;"'")&amp;"
 ,"&amp;$BB$1&amp;"
 ,"&amp;IF(ISBLANK(O387),"NULL","'"&amp;O387&amp;"'")&amp;"
 ,"&amp;IF(ISBLANK(T387),0,T387)&amp;"
 ,"&amp;IF(ISBLANK(S387),"NULL","'"&amp;S387&amp;"'")&amp;"
 ,"&amp;IF(ISBLANK(X387),0,1)&amp;"
 ,0
 ,"&amp;IF(ISBLANK(U387),IF(ISBLANK(AD387),"NULL","'"&amp;AD387&amp;" "&amp;AF387&amp;"'"),"'"&amp;U387&amp;" "&amp;AD387&amp;" "&amp;AF387&amp;"'")&amp;"
 ,"&amp;IF(ISBLANK(AJ387),"NULL","ltrim(str(MAX([FB_FACILITY_ID])+1))+'/'+'"&amp;AJ387&amp;"'")&amp;"
 ,"&amp;IF(ISBLANK(Z387),0,Z387)&amp;"
 ,"&amp;IF(ISBLANK(AB387),0,AB387)&amp;"
 ,"&amp;IF(ISBLANK($BC$1),"NULL","'"&amp;TEXT($BC$1,"YYYY/M/D")&amp;"'")&amp;"
 FROM [PMS_chiba].[dbo].[FACILITY_BASE_TABLE]
")</f>
        <v/>
      </c>
    </row>
    <row r="388" spans="1:54" ht="18" customHeight="1" x14ac:dyDescent="0.15">
      <c r="A388" s="146">
        <f t="shared" si="22"/>
        <v>0</v>
      </c>
      <c r="B388" s="219" t="str">
        <f>IF(A388=1,COUNT($B$8:B387)+1,"")</f>
        <v/>
      </c>
      <c r="C388" s="213" t="str">
        <f>IF(AND(A388=1,NOT(TRIM(AD388)="")),COUNT($C$3:C387)+1,"")</f>
        <v/>
      </c>
      <c r="D388" s="219" t="str">
        <f>IF(AND(A388=1,NOT(TRIM(X388)="")),COUNT($D$3:D387)+1,"")</f>
        <v/>
      </c>
      <c r="E388" s="215" t="s">
        <v>529</v>
      </c>
      <c r="F388" s="1039"/>
      <c r="G388" s="945"/>
      <c r="H388" s="946"/>
      <c r="I388" s="946"/>
      <c r="J388" s="946"/>
      <c r="K388" s="935"/>
      <c r="L388" s="941"/>
      <c r="M388" s="941"/>
      <c r="N388" s="936"/>
      <c r="O388" s="935"/>
      <c r="P388" s="941"/>
      <c r="Q388" s="941"/>
      <c r="R388" s="941"/>
      <c r="S388" s="216"/>
      <c r="T388" s="255"/>
      <c r="U388" s="947"/>
      <c r="V388" s="947"/>
      <c r="W388" s="947"/>
      <c r="X388" s="954"/>
      <c r="Y388" s="955"/>
      <c r="Z388" s="947"/>
      <c r="AA388" s="947"/>
      <c r="AB388" s="948"/>
      <c r="AC388" s="948"/>
      <c r="AD388" s="948"/>
      <c r="AE388" s="948"/>
      <c r="AF388" s="948"/>
      <c r="AG388" s="948"/>
      <c r="AH388" s="927"/>
      <c r="AI388" s="928"/>
      <c r="AJ388" s="935"/>
      <c r="AK388" s="941"/>
      <c r="AL388" s="941"/>
      <c r="AM388" s="941"/>
      <c r="AN388" s="949"/>
      <c r="AO388" s="139"/>
      <c r="AP388" s="997" t="s">
        <v>448</v>
      </c>
      <c r="AQ388" s="998"/>
      <c r="AR388" s="998"/>
      <c r="AS388" s="999"/>
      <c r="AT388" s="145"/>
      <c r="AU388" s="145"/>
      <c r="AV388" s="145"/>
      <c r="AW388" s="145"/>
      <c r="AX388" s="145"/>
      <c r="AY388" s="145"/>
      <c r="AZ388" s="143">
        <v>8</v>
      </c>
      <c r="BA388" s="143" t="str">
        <f t="shared" si="21"/>
        <v/>
      </c>
      <c r="BB388" s="143" t="str">
        <f t="shared" si="23"/>
        <v/>
      </c>
    </row>
    <row r="389" spans="1:54" ht="18" customHeight="1" x14ac:dyDescent="0.15">
      <c r="A389" s="146">
        <f t="shared" si="22"/>
        <v>0</v>
      </c>
      <c r="B389" s="219" t="str">
        <f>IF(A389=1,COUNT($B$8:B388)+1,"")</f>
        <v/>
      </c>
      <c r="C389" s="213" t="str">
        <f>IF(AND(A389=1,NOT(TRIM(AD389)="")),COUNT($C$3:C388)+1,"")</f>
        <v/>
      </c>
      <c r="D389" s="219" t="str">
        <f>IF(AND(A389=1,NOT(TRIM(X389)="")),COUNT($D$3:D388)+1,"")</f>
        <v/>
      </c>
      <c r="E389" s="215" t="s">
        <v>529</v>
      </c>
      <c r="F389" s="1039"/>
      <c r="G389" s="945"/>
      <c r="H389" s="946"/>
      <c r="I389" s="946"/>
      <c r="J389" s="946"/>
      <c r="K389" s="935"/>
      <c r="L389" s="941"/>
      <c r="M389" s="941"/>
      <c r="N389" s="936"/>
      <c r="O389" s="935"/>
      <c r="P389" s="941"/>
      <c r="Q389" s="941"/>
      <c r="R389" s="941"/>
      <c r="S389" s="216"/>
      <c r="T389" s="255"/>
      <c r="U389" s="947"/>
      <c r="V389" s="947"/>
      <c r="W389" s="947"/>
      <c r="X389" s="954"/>
      <c r="Y389" s="955"/>
      <c r="Z389" s="947"/>
      <c r="AA389" s="947"/>
      <c r="AB389" s="948"/>
      <c r="AC389" s="948"/>
      <c r="AD389" s="948"/>
      <c r="AE389" s="948"/>
      <c r="AF389" s="948"/>
      <c r="AG389" s="948"/>
      <c r="AH389" s="927"/>
      <c r="AI389" s="928"/>
      <c r="AJ389" s="935"/>
      <c r="AK389" s="941"/>
      <c r="AL389" s="941"/>
      <c r="AM389" s="941"/>
      <c r="AN389" s="949"/>
      <c r="AO389" s="139"/>
      <c r="AP389" s="997" t="s">
        <v>449</v>
      </c>
      <c r="AQ389" s="998"/>
      <c r="AR389" s="998"/>
      <c r="AS389" s="999"/>
      <c r="AT389" s="148"/>
      <c r="AU389" s="148"/>
      <c r="AV389" s="148"/>
      <c r="AW389" s="148"/>
      <c r="AX389" s="148"/>
      <c r="AY389" s="148"/>
      <c r="AZ389" s="143">
        <v>8</v>
      </c>
      <c r="BA389" s="143" t="str">
        <f t="shared" si="21"/>
        <v/>
      </c>
      <c r="BB389" s="143" t="str">
        <f t="shared" si="23"/>
        <v/>
      </c>
    </row>
    <row r="390" spans="1:54" ht="18" customHeight="1" x14ac:dyDescent="0.15">
      <c r="A390" s="146">
        <f t="shared" si="22"/>
        <v>0</v>
      </c>
      <c r="B390" s="219" t="str">
        <f>IF(A390=1,COUNT($B$8:B389)+1,"")</f>
        <v/>
      </c>
      <c r="C390" s="213" t="str">
        <f>IF(AND(A390=1,NOT(TRIM(AD390)="")),COUNT($C$3:C389)+1,"")</f>
        <v/>
      </c>
      <c r="D390" s="219" t="str">
        <f>IF(AND(A390=1,NOT(TRIM(X390)="")),COUNT($D$3:D389)+1,"")</f>
        <v/>
      </c>
      <c r="E390" s="215" t="s">
        <v>529</v>
      </c>
      <c r="F390" s="1039"/>
      <c r="G390" s="945"/>
      <c r="H390" s="946"/>
      <c r="I390" s="946"/>
      <c r="J390" s="946"/>
      <c r="K390" s="935"/>
      <c r="L390" s="941"/>
      <c r="M390" s="941"/>
      <c r="N390" s="936"/>
      <c r="O390" s="935"/>
      <c r="P390" s="941"/>
      <c r="Q390" s="941"/>
      <c r="R390" s="941"/>
      <c r="S390" s="216"/>
      <c r="T390" s="255"/>
      <c r="U390" s="947"/>
      <c r="V390" s="947"/>
      <c r="W390" s="947"/>
      <c r="X390" s="954"/>
      <c r="Y390" s="955"/>
      <c r="Z390" s="947"/>
      <c r="AA390" s="947"/>
      <c r="AB390" s="948"/>
      <c r="AC390" s="948"/>
      <c r="AD390" s="948"/>
      <c r="AE390" s="948"/>
      <c r="AF390" s="948"/>
      <c r="AG390" s="948"/>
      <c r="AH390" s="927"/>
      <c r="AI390" s="928"/>
      <c r="AJ390" s="935"/>
      <c r="AK390" s="941"/>
      <c r="AL390" s="941"/>
      <c r="AM390" s="941"/>
      <c r="AN390" s="949"/>
      <c r="AO390" s="139"/>
      <c r="AP390" s="997" t="s">
        <v>450</v>
      </c>
      <c r="AQ390" s="998"/>
      <c r="AR390" s="998"/>
      <c r="AS390" s="999"/>
      <c r="AT390" s="148"/>
      <c r="AU390" s="148"/>
      <c r="AV390" s="148"/>
      <c r="AW390" s="148"/>
      <c r="AX390" s="148"/>
      <c r="AY390" s="148"/>
      <c r="AZ390" s="143">
        <v>8</v>
      </c>
      <c r="BA390" s="143" t="str">
        <f t="shared" si="21"/>
        <v/>
      </c>
      <c r="BB390" s="143" t="str">
        <f t="shared" si="23"/>
        <v/>
      </c>
    </row>
    <row r="391" spans="1:54" ht="18" customHeight="1" x14ac:dyDescent="0.15">
      <c r="A391" s="146">
        <f t="shared" si="22"/>
        <v>0</v>
      </c>
      <c r="B391" s="219" t="str">
        <f>IF(A391=1,COUNT($B$8:B390)+1,"")</f>
        <v/>
      </c>
      <c r="C391" s="213" t="str">
        <f>IF(AND(A391=1,NOT(TRIM(AD391)="")),COUNT($C$3:C390)+1,"")</f>
        <v/>
      </c>
      <c r="D391" s="219" t="str">
        <f>IF(AND(A391=1,NOT(TRIM(X391)="")),COUNT($D$3:D390)+1,"")</f>
        <v/>
      </c>
      <c r="E391" s="215" t="s">
        <v>529</v>
      </c>
      <c r="F391" s="1039"/>
      <c r="G391" s="945"/>
      <c r="H391" s="946"/>
      <c r="I391" s="946"/>
      <c r="J391" s="946"/>
      <c r="K391" s="935"/>
      <c r="L391" s="941"/>
      <c r="M391" s="941"/>
      <c r="N391" s="936"/>
      <c r="O391" s="935"/>
      <c r="P391" s="941"/>
      <c r="Q391" s="941"/>
      <c r="R391" s="941"/>
      <c r="S391" s="216"/>
      <c r="T391" s="255"/>
      <c r="U391" s="947"/>
      <c r="V391" s="947"/>
      <c r="W391" s="947"/>
      <c r="X391" s="954"/>
      <c r="Y391" s="955"/>
      <c r="Z391" s="947"/>
      <c r="AA391" s="947"/>
      <c r="AB391" s="948"/>
      <c r="AC391" s="948"/>
      <c r="AD391" s="948"/>
      <c r="AE391" s="948"/>
      <c r="AF391" s="948"/>
      <c r="AG391" s="948"/>
      <c r="AH391" s="927"/>
      <c r="AI391" s="928"/>
      <c r="AJ391" s="935"/>
      <c r="AK391" s="941"/>
      <c r="AL391" s="941"/>
      <c r="AM391" s="941"/>
      <c r="AN391" s="949"/>
      <c r="AO391" s="139"/>
      <c r="AP391" s="997" t="s">
        <v>451</v>
      </c>
      <c r="AQ391" s="998"/>
      <c r="AR391" s="998"/>
      <c r="AS391" s="999"/>
      <c r="AT391" s="145"/>
      <c r="AU391" s="145"/>
      <c r="AV391" s="145"/>
      <c r="AW391" s="145"/>
      <c r="AX391" s="145"/>
      <c r="AY391" s="145"/>
      <c r="AZ391" s="143">
        <v>8</v>
      </c>
      <c r="BA391" s="143" t="str">
        <f t="shared" si="21"/>
        <v/>
      </c>
      <c r="BB391" s="143" t="str">
        <f t="shared" si="23"/>
        <v/>
      </c>
    </row>
    <row r="392" spans="1:54" ht="18" customHeight="1" x14ac:dyDescent="0.15">
      <c r="A392" s="146">
        <f t="shared" si="22"/>
        <v>0</v>
      </c>
      <c r="B392" s="219" t="str">
        <f>IF(A392=1,COUNT($B$8:B391)+1,"")</f>
        <v/>
      </c>
      <c r="C392" s="213" t="str">
        <f>IF(AND(A392=1,NOT(TRIM(AD392)="")),COUNT($C$3:C391)+1,"")</f>
        <v/>
      </c>
      <c r="D392" s="219" t="str">
        <f>IF(AND(A392=1,NOT(TRIM(X392)="")),COUNT($D$3:D391)+1,"")</f>
        <v/>
      </c>
      <c r="E392" s="215" t="s">
        <v>529</v>
      </c>
      <c r="F392" s="1039"/>
      <c r="G392" s="945"/>
      <c r="H392" s="946"/>
      <c r="I392" s="946"/>
      <c r="J392" s="946"/>
      <c r="K392" s="935"/>
      <c r="L392" s="941"/>
      <c r="M392" s="941"/>
      <c r="N392" s="936"/>
      <c r="O392" s="935"/>
      <c r="P392" s="941"/>
      <c r="Q392" s="941"/>
      <c r="R392" s="941"/>
      <c r="S392" s="216"/>
      <c r="T392" s="255"/>
      <c r="U392" s="947"/>
      <c r="V392" s="947"/>
      <c r="W392" s="947"/>
      <c r="X392" s="954"/>
      <c r="Y392" s="955"/>
      <c r="Z392" s="947"/>
      <c r="AA392" s="947"/>
      <c r="AB392" s="948"/>
      <c r="AC392" s="948"/>
      <c r="AD392" s="948"/>
      <c r="AE392" s="948"/>
      <c r="AF392" s="948"/>
      <c r="AG392" s="948"/>
      <c r="AH392" s="927"/>
      <c r="AI392" s="928"/>
      <c r="AJ392" s="935"/>
      <c r="AK392" s="941"/>
      <c r="AL392" s="941"/>
      <c r="AM392" s="941"/>
      <c r="AN392" s="949"/>
      <c r="AO392" s="139"/>
      <c r="AP392" s="997" t="s">
        <v>113</v>
      </c>
      <c r="AQ392" s="998"/>
      <c r="AR392" s="998"/>
      <c r="AS392" s="999"/>
      <c r="AT392" s="148"/>
      <c r="AU392" s="148"/>
      <c r="AV392" s="148"/>
      <c r="AW392" s="148"/>
      <c r="AX392" s="148"/>
      <c r="AY392" s="148"/>
      <c r="AZ392" s="143">
        <v>8</v>
      </c>
      <c r="BA392" s="143" t="str">
        <f t="shared" si="21"/>
        <v/>
      </c>
      <c r="BB392" s="143" t="str">
        <f t="shared" si="23"/>
        <v/>
      </c>
    </row>
    <row r="393" spans="1:54" ht="18" customHeight="1" x14ac:dyDescent="0.15">
      <c r="A393" s="146">
        <f t="shared" si="22"/>
        <v>0</v>
      </c>
      <c r="B393" s="219" t="str">
        <f>IF(A393=1,COUNT($B$8:B392)+1,"")</f>
        <v/>
      </c>
      <c r="C393" s="213" t="str">
        <f>IF(AND(A393=1,NOT(TRIM(AD393)="")),COUNT($C$3:C392)+1,"")</f>
        <v/>
      </c>
      <c r="D393" s="219" t="str">
        <f>IF(AND(A393=1,NOT(TRIM(X393)="")),COUNT($D$3:D392)+1,"")</f>
        <v/>
      </c>
      <c r="E393" s="215" t="s">
        <v>529</v>
      </c>
      <c r="F393" s="1039" t="s">
        <v>384</v>
      </c>
      <c r="G393" s="945"/>
      <c r="H393" s="946"/>
      <c r="I393" s="946"/>
      <c r="J393" s="946"/>
      <c r="K393" s="935"/>
      <c r="L393" s="941"/>
      <c r="M393" s="941"/>
      <c r="N393" s="936"/>
      <c r="O393" s="935"/>
      <c r="P393" s="941"/>
      <c r="Q393" s="941"/>
      <c r="R393" s="941"/>
      <c r="S393" s="216"/>
      <c r="T393" s="255"/>
      <c r="U393" s="947"/>
      <c r="V393" s="947"/>
      <c r="W393" s="947"/>
      <c r="X393" s="954"/>
      <c r="Y393" s="955"/>
      <c r="Z393" s="947"/>
      <c r="AA393" s="947"/>
      <c r="AB393" s="948"/>
      <c r="AC393" s="948"/>
      <c r="AD393" s="948"/>
      <c r="AE393" s="948"/>
      <c r="AF393" s="948"/>
      <c r="AG393" s="948"/>
      <c r="AH393" s="927"/>
      <c r="AI393" s="928"/>
      <c r="AJ393" s="935"/>
      <c r="AK393" s="941"/>
      <c r="AL393" s="941"/>
      <c r="AM393" s="941"/>
      <c r="AN393" s="949"/>
      <c r="AO393" s="139"/>
      <c r="AP393" s="997" t="s">
        <v>114</v>
      </c>
      <c r="AQ393" s="998"/>
      <c r="AR393" s="998"/>
      <c r="AS393" s="999"/>
      <c r="AT393" s="148"/>
      <c r="AU393" s="148"/>
      <c r="AV393" s="148"/>
      <c r="AW393" s="148"/>
      <c r="AX393" s="148"/>
      <c r="AY393" s="148"/>
      <c r="AZ393" s="143">
        <v>8</v>
      </c>
      <c r="BA393" s="143" t="str">
        <f t="shared" si="21"/>
        <v/>
      </c>
      <c r="BB393" s="143" t="str">
        <f t="shared" si="23"/>
        <v/>
      </c>
    </row>
    <row r="394" spans="1:54" ht="18" customHeight="1" x14ac:dyDescent="0.15">
      <c r="A394" s="146">
        <f t="shared" si="22"/>
        <v>0</v>
      </c>
      <c r="B394" s="219" t="str">
        <f>IF(A394=1,COUNT($B$8:B393)+1,"")</f>
        <v/>
      </c>
      <c r="C394" s="213" t="str">
        <f>IF(AND(A394=1,NOT(TRIM(AD394)="")),COUNT($C$3:C393)+1,"")</f>
        <v/>
      </c>
      <c r="D394" s="219" t="str">
        <f>IF(AND(A394=1,NOT(TRIM(X394)="")),COUNT($D$3:D393)+1,"")</f>
        <v/>
      </c>
      <c r="E394" s="215" t="s">
        <v>529</v>
      </c>
      <c r="F394" s="1039"/>
      <c r="G394" s="945"/>
      <c r="H394" s="946"/>
      <c r="I394" s="946"/>
      <c r="J394" s="946"/>
      <c r="K394" s="935"/>
      <c r="L394" s="941"/>
      <c r="M394" s="941"/>
      <c r="N394" s="936"/>
      <c r="O394" s="935"/>
      <c r="P394" s="941"/>
      <c r="Q394" s="941"/>
      <c r="R394" s="941"/>
      <c r="S394" s="216"/>
      <c r="T394" s="255"/>
      <c r="U394" s="947"/>
      <c r="V394" s="947"/>
      <c r="W394" s="947"/>
      <c r="X394" s="954"/>
      <c r="Y394" s="955"/>
      <c r="Z394" s="947"/>
      <c r="AA394" s="947"/>
      <c r="AB394" s="948"/>
      <c r="AC394" s="948"/>
      <c r="AD394" s="948"/>
      <c r="AE394" s="948"/>
      <c r="AF394" s="948"/>
      <c r="AG394" s="948"/>
      <c r="AH394" s="927"/>
      <c r="AI394" s="928"/>
      <c r="AJ394" s="935"/>
      <c r="AK394" s="941"/>
      <c r="AL394" s="941"/>
      <c r="AM394" s="941"/>
      <c r="AN394" s="949"/>
      <c r="AO394" s="139"/>
      <c r="AP394" s="997" t="s">
        <v>391</v>
      </c>
      <c r="AQ394" s="998"/>
      <c r="AR394" s="998"/>
      <c r="AS394" s="999"/>
      <c r="AT394" s="145"/>
      <c r="AU394" s="145"/>
      <c r="AV394" s="145"/>
      <c r="AW394" s="145"/>
      <c r="AX394" s="145"/>
      <c r="AY394" s="145"/>
      <c r="AZ394" s="143">
        <v>8</v>
      </c>
      <c r="BA394" s="143" t="str">
        <f t="shared" si="21"/>
        <v/>
      </c>
      <c r="BB394" s="143" t="str">
        <f t="shared" si="23"/>
        <v/>
      </c>
    </row>
    <row r="395" spans="1:54" ht="18" customHeight="1" x14ac:dyDescent="0.15">
      <c r="A395" s="146">
        <f t="shared" si="22"/>
        <v>0</v>
      </c>
      <c r="B395" s="219" t="str">
        <f>IF(A395=1,COUNT($B$8:B394)+1,"")</f>
        <v/>
      </c>
      <c r="C395" s="213" t="str">
        <f>IF(AND(A395=1,NOT(TRIM(AD395)="")),COUNT($C$3:C394)+1,"")</f>
        <v/>
      </c>
      <c r="D395" s="219" t="str">
        <f>IF(AND(A395=1,NOT(TRIM(X395)="")),COUNT($D$3:D394)+1,"")</f>
        <v/>
      </c>
      <c r="E395" s="215" t="s">
        <v>529</v>
      </c>
      <c r="F395" s="1039"/>
      <c r="G395" s="945"/>
      <c r="H395" s="946"/>
      <c r="I395" s="946"/>
      <c r="J395" s="946"/>
      <c r="K395" s="935"/>
      <c r="L395" s="941"/>
      <c r="M395" s="941"/>
      <c r="N395" s="936"/>
      <c r="O395" s="935"/>
      <c r="P395" s="941"/>
      <c r="Q395" s="941"/>
      <c r="R395" s="941"/>
      <c r="S395" s="216"/>
      <c r="T395" s="255"/>
      <c r="U395" s="947"/>
      <c r="V395" s="947"/>
      <c r="W395" s="947"/>
      <c r="X395" s="954"/>
      <c r="Y395" s="955"/>
      <c r="Z395" s="947"/>
      <c r="AA395" s="947"/>
      <c r="AB395" s="948"/>
      <c r="AC395" s="948"/>
      <c r="AD395" s="948"/>
      <c r="AE395" s="948"/>
      <c r="AF395" s="948"/>
      <c r="AG395" s="948"/>
      <c r="AH395" s="927"/>
      <c r="AI395" s="928"/>
      <c r="AJ395" s="935"/>
      <c r="AK395" s="941"/>
      <c r="AL395" s="941"/>
      <c r="AM395" s="941"/>
      <c r="AN395" s="949"/>
      <c r="AO395" s="139"/>
      <c r="AP395" s="194"/>
      <c r="AQ395" s="197"/>
      <c r="AR395" s="196"/>
      <c r="AS395" s="196"/>
      <c r="AT395" s="148"/>
      <c r="AU395" s="148"/>
      <c r="AV395" s="148"/>
      <c r="AW395" s="148"/>
      <c r="AX395" s="148"/>
      <c r="AY395" s="148"/>
      <c r="AZ395" s="143">
        <v>8</v>
      </c>
      <c r="BA395" s="143" t="str">
        <f t="shared" si="21"/>
        <v/>
      </c>
      <c r="BB395" s="143" t="str">
        <f t="shared" si="23"/>
        <v/>
      </c>
    </row>
    <row r="396" spans="1:54" ht="18" customHeight="1" x14ac:dyDescent="0.15">
      <c r="A396" s="146">
        <f t="shared" si="22"/>
        <v>0</v>
      </c>
      <c r="B396" s="219" t="str">
        <f>IF(A396=1,COUNT($B$8:B395)+1,"")</f>
        <v/>
      </c>
      <c r="C396" s="213" t="str">
        <f>IF(AND(A396=1,NOT(TRIM(AD396)="")),COUNT($C$3:C395)+1,"")</f>
        <v/>
      </c>
      <c r="D396" s="219" t="str">
        <f>IF(AND(A396=1,NOT(TRIM(X396)="")),COUNT($D$3:D395)+1,"")</f>
        <v/>
      </c>
      <c r="E396" s="215" t="s">
        <v>529</v>
      </c>
      <c r="F396" s="1039"/>
      <c r="G396" s="945"/>
      <c r="H396" s="946"/>
      <c r="I396" s="946"/>
      <c r="J396" s="946"/>
      <c r="K396" s="935"/>
      <c r="L396" s="941"/>
      <c r="M396" s="941"/>
      <c r="N396" s="936"/>
      <c r="O396" s="935"/>
      <c r="P396" s="941"/>
      <c r="Q396" s="941"/>
      <c r="R396" s="941"/>
      <c r="S396" s="216"/>
      <c r="T396" s="255"/>
      <c r="U396" s="947"/>
      <c r="V396" s="947"/>
      <c r="W396" s="947"/>
      <c r="X396" s="954"/>
      <c r="Y396" s="955"/>
      <c r="Z396" s="947"/>
      <c r="AA396" s="947"/>
      <c r="AB396" s="948"/>
      <c r="AC396" s="948"/>
      <c r="AD396" s="948"/>
      <c r="AE396" s="948"/>
      <c r="AF396" s="948"/>
      <c r="AG396" s="948"/>
      <c r="AH396" s="927"/>
      <c r="AI396" s="928"/>
      <c r="AJ396" s="935"/>
      <c r="AK396" s="941"/>
      <c r="AL396" s="941"/>
      <c r="AM396" s="941"/>
      <c r="AN396" s="949"/>
      <c r="AO396" s="139"/>
      <c r="AP396" s="139"/>
      <c r="AQ396" s="149"/>
      <c r="AR396" s="148"/>
      <c r="AS396" s="148"/>
      <c r="AT396" s="148"/>
      <c r="AU396" s="148"/>
      <c r="AV396" s="148"/>
      <c r="AW396" s="148"/>
      <c r="AX396" s="148"/>
      <c r="AY396" s="148"/>
      <c r="AZ396" s="143">
        <v>8</v>
      </c>
      <c r="BA396" s="143" t="str">
        <f t="shared" si="21"/>
        <v/>
      </c>
      <c r="BB396" s="143" t="str">
        <f t="shared" si="23"/>
        <v/>
      </c>
    </row>
    <row r="397" spans="1:54" ht="18" customHeight="1" x14ac:dyDescent="0.15">
      <c r="A397" s="146">
        <f t="shared" si="22"/>
        <v>0</v>
      </c>
      <c r="B397" s="219" t="str">
        <f>IF(A397=1,COUNT($B$8:B396)+1,"")</f>
        <v/>
      </c>
      <c r="C397" s="213" t="str">
        <f>IF(AND(A397=1,NOT(TRIM(AD397)="")),COUNT($C$3:C396)+1,"")</f>
        <v/>
      </c>
      <c r="D397" s="219" t="str">
        <f>IF(AND(A397=1,NOT(TRIM(X397)="")),COUNT($D$3:D396)+1,"")</f>
        <v/>
      </c>
      <c r="E397" s="215" t="s">
        <v>529</v>
      </c>
      <c r="F397" s="1039"/>
      <c r="G397" s="945"/>
      <c r="H397" s="946"/>
      <c r="I397" s="946"/>
      <c r="J397" s="946"/>
      <c r="K397" s="935"/>
      <c r="L397" s="941"/>
      <c r="M397" s="941"/>
      <c r="N397" s="936"/>
      <c r="O397" s="935"/>
      <c r="P397" s="941"/>
      <c r="Q397" s="941"/>
      <c r="R397" s="941"/>
      <c r="S397" s="216"/>
      <c r="T397" s="255"/>
      <c r="U397" s="947"/>
      <c r="V397" s="947"/>
      <c r="W397" s="947"/>
      <c r="X397" s="954"/>
      <c r="Y397" s="955"/>
      <c r="Z397" s="947"/>
      <c r="AA397" s="947"/>
      <c r="AB397" s="948"/>
      <c r="AC397" s="948"/>
      <c r="AD397" s="948"/>
      <c r="AE397" s="948"/>
      <c r="AF397" s="948"/>
      <c r="AG397" s="948"/>
      <c r="AH397" s="927"/>
      <c r="AI397" s="928"/>
      <c r="AJ397" s="935"/>
      <c r="AK397" s="941"/>
      <c r="AL397" s="941"/>
      <c r="AM397" s="941"/>
      <c r="AN397" s="949"/>
      <c r="AO397" s="139"/>
      <c r="AP397" s="139"/>
      <c r="AQ397" s="145"/>
      <c r="AR397" s="145"/>
      <c r="AS397" s="145"/>
      <c r="AT397" s="145"/>
      <c r="AU397" s="145"/>
      <c r="AV397" s="145"/>
      <c r="AW397" s="145"/>
      <c r="AX397" s="145"/>
      <c r="AY397" s="145"/>
      <c r="AZ397" s="143">
        <v>8</v>
      </c>
      <c r="BA397" s="143" t="str">
        <f t="shared" si="21"/>
        <v/>
      </c>
      <c r="BB397" s="143" t="str">
        <f t="shared" si="23"/>
        <v/>
      </c>
    </row>
    <row r="398" spans="1:54" ht="18" customHeight="1" x14ac:dyDescent="0.15">
      <c r="A398" s="146">
        <f t="shared" si="22"/>
        <v>0</v>
      </c>
      <c r="B398" s="219" t="str">
        <f>IF(A398=1,COUNT($B$8:B397)+1,"")</f>
        <v/>
      </c>
      <c r="C398" s="213" t="str">
        <f>IF(AND(A398=1,NOT(TRIM(AD398)="")),COUNT($C$3:C397)+1,"")</f>
        <v/>
      </c>
      <c r="D398" s="219" t="str">
        <f>IF(AND(A398=1,NOT(TRIM(X398)="")),COUNT($D$3:D397)+1,"")</f>
        <v/>
      </c>
      <c r="E398" s="215" t="s">
        <v>529</v>
      </c>
      <c r="F398" s="1039"/>
      <c r="G398" s="945"/>
      <c r="H398" s="946"/>
      <c r="I398" s="946"/>
      <c r="J398" s="946"/>
      <c r="K398" s="935"/>
      <c r="L398" s="941"/>
      <c r="M398" s="941"/>
      <c r="N398" s="936"/>
      <c r="O398" s="935"/>
      <c r="P398" s="941"/>
      <c r="Q398" s="941"/>
      <c r="R398" s="941"/>
      <c r="S398" s="216"/>
      <c r="T398" s="255"/>
      <c r="U398" s="947"/>
      <c r="V398" s="947"/>
      <c r="W398" s="947"/>
      <c r="X398" s="954"/>
      <c r="Y398" s="955"/>
      <c r="Z398" s="947"/>
      <c r="AA398" s="947"/>
      <c r="AB398" s="948"/>
      <c r="AC398" s="948"/>
      <c r="AD398" s="948"/>
      <c r="AE398" s="948"/>
      <c r="AF398" s="948"/>
      <c r="AG398" s="948"/>
      <c r="AH398" s="927"/>
      <c r="AI398" s="928"/>
      <c r="AJ398" s="935"/>
      <c r="AK398" s="941"/>
      <c r="AL398" s="941"/>
      <c r="AM398" s="941"/>
      <c r="AN398" s="949"/>
      <c r="AO398" s="139"/>
      <c r="AP398" s="139"/>
      <c r="AQ398" s="149"/>
      <c r="AR398" s="148"/>
      <c r="AS398" s="148"/>
      <c r="AT398" s="148"/>
      <c r="AU398" s="148"/>
      <c r="AV398" s="148"/>
      <c r="AW398" s="148"/>
      <c r="AX398" s="148"/>
      <c r="AY398" s="148"/>
      <c r="AZ398" s="143">
        <v>8</v>
      </c>
      <c r="BA398" s="143" t="str">
        <f t="shared" si="21"/>
        <v/>
      </c>
      <c r="BB398" s="143" t="str">
        <f t="shared" si="23"/>
        <v/>
      </c>
    </row>
    <row r="399" spans="1:54" ht="18" customHeight="1" x14ac:dyDescent="0.15">
      <c r="A399" s="146">
        <f t="shared" si="22"/>
        <v>0</v>
      </c>
      <c r="B399" s="219" t="str">
        <f>IF(A399=1,COUNT($B$8:B398)+1,"")</f>
        <v/>
      </c>
      <c r="C399" s="213" t="str">
        <f>IF(AND(A399=1,NOT(TRIM(AD399)="")),COUNT($C$3:C398)+1,"")</f>
        <v/>
      </c>
      <c r="D399" s="219" t="str">
        <f>IF(AND(A399=1,NOT(TRIM(X399)="")),COUNT($D$3:D398)+1,"")</f>
        <v/>
      </c>
      <c r="E399" s="215" t="s">
        <v>529</v>
      </c>
      <c r="F399" s="1039"/>
      <c r="G399" s="945"/>
      <c r="H399" s="946"/>
      <c r="I399" s="946"/>
      <c r="J399" s="946"/>
      <c r="K399" s="935"/>
      <c r="L399" s="941"/>
      <c r="M399" s="941"/>
      <c r="N399" s="936"/>
      <c r="O399" s="935"/>
      <c r="P399" s="941"/>
      <c r="Q399" s="941"/>
      <c r="R399" s="941"/>
      <c r="S399" s="216"/>
      <c r="T399" s="255"/>
      <c r="U399" s="947"/>
      <c r="V399" s="947"/>
      <c r="W399" s="947"/>
      <c r="X399" s="954"/>
      <c r="Y399" s="955"/>
      <c r="Z399" s="947"/>
      <c r="AA399" s="947"/>
      <c r="AB399" s="948"/>
      <c r="AC399" s="948"/>
      <c r="AD399" s="948"/>
      <c r="AE399" s="948"/>
      <c r="AF399" s="948"/>
      <c r="AG399" s="948"/>
      <c r="AH399" s="927"/>
      <c r="AI399" s="928"/>
      <c r="AJ399" s="935"/>
      <c r="AK399" s="941"/>
      <c r="AL399" s="941"/>
      <c r="AM399" s="941"/>
      <c r="AN399" s="949"/>
      <c r="AO399" s="139"/>
      <c r="AP399" s="139"/>
      <c r="AQ399" s="148"/>
      <c r="AR399" s="148"/>
      <c r="AS399" s="148"/>
      <c r="AT399" s="148"/>
      <c r="AU399" s="148"/>
      <c r="AV399" s="148"/>
      <c r="AW399" s="148"/>
      <c r="AX399" s="148"/>
      <c r="AY399" s="148"/>
      <c r="AZ399" s="143">
        <v>8</v>
      </c>
      <c r="BA399" s="143" t="str">
        <f t="shared" si="21"/>
        <v/>
      </c>
      <c r="BB399" s="143" t="str">
        <f t="shared" si="23"/>
        <v/>
      </c>
    </row>
    <row r="400" spans="1:54" ht="18" customHeight="1" x14ac:dyDescent="0.15">
      <c r="A400" s="146">
        <f t="shared" si="22"/>
        <v>0</v>
      </c>
      <c r="B400" s="219" t="str">
        <f>IF(A400=1,COUNT($B$8:B399)+1,"")</f>
        <v/>
      </c>
      <c r="C400" s="213" t="str">
        <f>IF(AND(A400=1,NOT(TRIM(AD400)="")),COUNT($C$3:C399)+1,"")</f>
        <v/>
      </c>
      <c r="D400" s="219" t="str">
        <f>IF(AND(A400=1,NOT(TRIM(X400)="")),COUNT($D$3:D399)+1,"")</f>
        <v/>
      </c>
      <c r="E400" s="215" t="s">
        <v>529</v>
      </c>
      <c r="F400" s="1039"/>
      <c r="G400" s="945"/>
      <c r="H400" s="946"/>
      <c r="I400" s="946"/>
      <c r="J400" s="946"/>
      <c r="K400" s="935"/>
      <c r="L400" s="941"/>
      <c r="M400" s="941"/>
      <c r="N400" s="936"/>
      <c r="O400" s="935"/>
      <c r="P400" s="941"/>
      <c r="Q400" s="941"/>
      <c r="R400" s="941"/>
      <c r="S400" s="216"/>
      <c r="T400" s="255"/>
      <c r="U400" s="947"/>
      <c r="V400" s="947"/>
      <c r="W400" s="947"/>
      <c r="X400" s="954"/>
      <c r="Y400" s="955"/>
      <c r="Z400" s="947"/>
      <c r="AA400" s="947"/>
      <c r="AB400" s="948"/>
      <c r="AC400" s="948"/>
      <c r="AD400" s="948"/>
      <c r="AE400" s="948"/>
      <c r="AF400" s="948"/>
      <c r="AG400" s="948"/>
      <c r="AH400" s="927"/>
      <c r="AI400" s="928"/>
      <c r="AJ400" s="935"/>
      <c r="AK400" s="941"/>
      <c r="AL400" s="941"/>
      <c r="AM400" s="941"/>
      <c r="AN400" s="949"/>
      <c r="AO400" s="139"/>
      <c r="AP400" s="139"/>
      <c r="AQ400" s="145"/>
      <c r="AR400" s="145"/>
      <c r="AS400" s="145"/>
      <c r="AT400" s="145"/>
      <c r="AU400" s="145"/>
      <c r="AV400" s="145"/>
      <c r="AW400" s="145"/>
      <c r="AX400" s="145"/>
      <c r="AY400" s="145"/>
      <c r="AZ400" s="143">
        <v>8</v>
      </c>
      <c r="BA400" s="143" t="str">
        <f t="shared" si="21"/>
        <v/>
      </c>
      <c r="BB400" s="143" t="str">
        <f t="shared" si="23"/>
        <v/>
      </c>
    </row>
    <row r="401" spans="1:58" ht="18" customHeight="1" x14ac:dyDescent="0.15">
      <c r="A401" s="146">
        <f t="shared" si="22"/>
        <v>0</v>
      </c>
      <c r="B401" s="219" t="str">
        <f>IF(A401=1,COUNT($B$8:B400)+1,"")</f>
        <v/>
      </c>
      <c r="C401" s="213" t="str">
        <f>IF(AND(A401=1,NOT(TRIM(AD401)="")),COUNT($C$3:C400)+1,"")</f>
        <v/>
      </c>
      <c r="D401" s="219" t="str">
        <f>IF(AND(A401=1,NOT(TRIM(X401)="")),COUNT($D$3:D400)+1,"")</f>
        <v/>
      </c>
      <c r="E401" s="215" t="s">
        <v>529</v>
      </c>
      <c r="F401" s="1039"/>
      <c r="G401" s="945"/>
      <c r="H401" s="946"/>
      <c r="I401" s="946"/>
      <c r="J401" s="946"/>
      <c r="K401" s="935"/>
      <c r="L401" s="941"/>
      <c r="M401" s="941"/>
      <c r="N401" s="936"/>
      <c r="O401" s="935"/>
      <c r="P401" s="941"/>
      <c r="Q401" s="941"/>
      <c r="R401" s="941"/>
      <c r="S401" s="216"/>
      <c r="T401" s="255"/>
      <c r="U401" s="947"/>
      <c r="V401" s="947"/>
      <c r="W401" s="947"/>
      <c r="X401" s="954"/>
      <c r="Y401" s="955"/>
      <c r="Z401" s="947"/>
      <c r="AA401" s="947"/>
      <c r="AB401" s="948"/>
      <c r="AC401" s="948"/>
      <c r="AD401" s="948"/>
      <c r="AE401" s="948"/>
      <c r="AF401" s="948"/>
      <c r="AG401" s="948"/>
      <c r="AH401" s="927"/>
      <c r="AI401" s="928"/>
      <c r="AJ401" s="935"/>
      <c r="AK401" s="941"/>
      <c r="AL401" s="941"/>
      <c r="AM401" s="941"/>
      <c r="AN401" s="949"/>
      <c r="AO401" s="139"/>
      <c r="AP401" s="139"/>
      <c r="AQ401" s="149"/>
      <c r="AR401" s="148"/>
      <c r="AS401" s="148"/>
      <c r="AT401" s="148"/>
      <c r="AU401" s="148"/>
      <c r="AV401" s="148"/>
      <c r="AW401" s="148"/>
      <c r="AX401" s="148"/>
      <c r="AY401" s="148"/>
      <c r="AZ401" s="143">
        <v>8</v>
      </c>
      <c r="BA401" s="143" t="str">
        <f t="shared" si="21"/>
        <v/>
      </c>
      <c r="BB401" s="143" t="str">
        <f t="shared" si="23"/>
        <v/>
      </c>
    </row>
    <row r="402" spans="1:58" ht="18" customHeight="1" thickBot="1" x14ac:dyDescent="0.2">
      <c r="A402" s="146">
        <f t="shared" si="22"/>
        <v>0</v>
      </c>
      <c r="B402" s="219" t="str">
        <f>IF(A402=1,COUNT($B$8:B401)+1,"")</f>
        <v/>
      </c>
      <c r="C402" s="213" t="str">
        <f>IF(AND(A402=1,NOT(TRIM(AD402)="")),COUNT($C$3:C401)+1,"")</f>
        <v/>
      </c>
      <c r="D402" s="219" t="str">
        <f>IF(AND(A402=1,NOT(TRIM(X402)="")),COUNT($D$3:D401)+1,"")</f>
        <v/>
      </c>
      <c r="E402" s="215" t="s">
        <v>529</v>
      </c>
      <c r="F402" s="1040"/>
      <c r="G402" s="952"/>
      <c r="H402" s="953"/>
      <c r="I402" s="953"/>
      <c r="J402" s="953"/>
      <c r="K402" s="942"/>
      <c r="L402" s="943"/>
      <c r="M402" s="943"/>
      <c r="N402" s="943"/>
      <c r="O402" s="942"/>
      <c r="P402" s="943"/>
      <c r="Q402" s="943"/>
      <c r="R402" s="943"/>
      <c r="S402" s="152"/>
      <c r="T402" s="256"/>
      <c r="U402" s="959"/>
      <c r="V402" s="959"/>
      <c r="W402" s="959"/>
      <c r="X402" s="995"/>
      <c r="Y402" s="996"/>
      <c r="Z402" s="959"/>
      <c r="AA402" s="959"/>
      <c r="AB402" s="960"/>
      <c r="AC402" s="960"/>
      <c r="AD402" s="960"/>
      <c r="AE402" s="960"/>
      <c r="AF402" s="960"/>
      <c r="AG402" s="960"/>
      <c r="AH402" s="929"/>
      <c r="AI402" s="930"/>
      <c r="AJ402" s="942"/>
      <c r="AK402" s="943"/>
      <c r="AL402" s="943"/>
      <c r="AM402" s="943"/>
      <c r="AN402" s="958"/>
      <c r="AO402" s="139"/>
      <c r="AP402" s="139"/>
      <c r="AQ402" s="148"/>
      <c r="AR402" s="148"/>
      <c r="AS402" s="148"/>
      <c r="AT402" s="148"/>
      <c r="AU402" s="148"/>
      <c r="AV402" s="148"/>
      <c r="AW402" s="148"/>
      <c r="AX402" s="148"/>
      <c r="AY402" s="148"/>
      <c r="AZ402" s="143">
        <v>8</v>
      </c>
      <c r="BA402" s="143" t="str">
        <f t="shared" si="21"/>
        <v/>
      </c>
      <c r="BB402" s="143" t="str">
        <f t="shared" si="23"/>
        <v/>
      </c>
    </row>
    <row r="403" spans="1:58" ht="18" customHeight="1" x14ac:dyDescent="0.15">
      <c r="A403" s="146">
        <f t="shared" ref="A403:A452" si="24">IF(TRIM(G403)="",0,1)</f>
        <v>0</v>
      </c>
      <c r="B403" s="219" t="str">
        <f>IF(A403=1,COUNT($B$8:B402)+1,"")</f>
        <v/>
      </c>
      <c r="C403" s="213" t="str">
        <f>IF(AND(A403=1,NOT(TRIM(AD403)="")),COUNT($C$3:C402)+1,"")</f>
        <v/>
      </c>
      <c r="D403" s="219" t="str">
        <f>IF(AND(A403=1,NOT(TRIM(X403)="")),COUNT($D$3:D402)+1,"")</f>
        <v/>
      </c>
      <c r="E403" s="160" t="s">
        <v>530</v>
      </c>
      <c r="F403" s="1019" t="s">
        <v>414</v>
      </c>
      <c r="G403" s="945"/>
      <c r="H403" s="946"/>
      <c r="I403" s="946"/>
      <c r="J403" s="946"/>
      <c r="K403" s="935"/>
      <c r="L403" s="941"/>
      <c r="M403" s="941"/>
      <c r="N403" s="936"/>
      <c r="O403" s="962"/>
      <c r="P403" s="963"/>
      <c r="Q403" s="963"/>
      <c r="R403" s="963"/>
      <c r="S403" s="216"/>
      <c r="T403" s="255"/>
      <c r="U403" s="947"/>
      <c r="V403" s="947"/>
      <c r="W403" s="947"/>
      <c r="X403" s="987"/>
      <c r="Y403" s="988"/>
      <c r="Z403" s="947"/>
      <c r="AA403" s="947"/>
      <c r="AB403" s="948"/>
      <c r="AC403" s="948"/>
      <c r="AD403" s="948"/>
      <c r="AE403" s="948"/>
      <c r="AF403" s="948"/>
      <c r="AG403" s="948"/>
      <c r="AH403" s="931"/>
      <c r="AI403" s="932"/>
      <c r="AJ403" s="948"/>
      <c r="AK403" s="948"/>
      <c r="AL403" s="948"/>
      <c r="AM403" s="948"/>
      <c r="AN403" s="961"/>
      <c r="AO403" s="139"/>
      <c r="AP403" s="142"/>
      <c r="AQ403" s="142"/>
      <c r="AR403" s="142"/>
      <c r="AS403" s="142"/>
      <c r="AT403" s="142"/>
      <c r="AU403" s="142"/>
      <c r="AV403" s="142"/>
      <c r="AW403" s="142"/>
      <c r="AX403" s="142"/>
      <c r="AY403" s="142"/>
      <c r="AZ403" s="143">
        <v>9</v>
      </c>
      <c r="BA403" s="143" t="str">
        <f>IF(ISBLANK(G403),"",VLOOKUP(G403,$BD$403:$BF$412,2))</f>
        <v/>
      </c>
      <c r="BB403" s="143" t="str">
        <f t="shared" si="23"/>
        <v/>
      </c>
      <c r="BD403" s="190" t="s">
        <v>391</v>
      </c>
      <c r="BE403" s="190">
        <v>119</v>
      </c>
      <c r="BF403" s="190">
        <v>9</v>
      </c>
    </row>
    <row r="404" spans="1:58" ht="18" customHeight="1" x14ac:dyDescent="0.15">
      <c r="A404" s="146">
        <f t="shared" si="24"/>
        <v>0</v>
      </c>
      <c r="B404" s="219" t="str">
        <f>IF(A404=1,COUNT($B$8:B403)+1,"")</f>
        <v/>
      </c>
      <c r="C404" s="213" t="str">
        <f>IF(AND(A404=1,NOT(TRIM(AD404)="")),COUNT($C$3:C403)+1,"")</f>
        <v/>
      </c>
      <c r="D404" s="219" t="str">
        <f>IF(AND(A404=1,NOT(TRIM(X404)="")),COUNT($D$3:D403)+1,"")</f>
        <v/>
      </c>
      <c r="E404" s="160" t="s">
        <v>529</v>
      </c>
      <c r="F404" s="1020"/>
      <c r="G404" s="945"/>
      <c r="H404" s="946"/>
      <c r="I404" s="946"/>
      <c r="J404" s="946"/>
      <c r="K404" s="935"/>
      <c r="L404" s="941"/>
      <c r="M404" s="941"/>
      <c r="N404" s="936"/>
      <c r="O404" s="935"/>
      <c r="P404" s="941"/>
      <c r="Q404" s="941"/>
      <c r="R404" s="941"/>
      <c r="S404" s="216"/>
      <c r="T404" s="255"/>
      <c r="U404" s="947"/>
      <c r="V404" s="947"/>
      <c r="W404" s="947"/>
      <c r="X404" s="954"/>
      <c r="Y404" s="955"/>
      <c r="Z404" s="947"/>
      <c r="AA404" s="947"/>
      <c r="AB404" s="948"/>
      <c r="AC404" s="948"/>
      <c r="AD404" s="948"/>
      <c r="AE404" s="948"/>
      <c r="AF404" s="948"/>
      <c r="AG404" s="948"/>
      <c r="AH404" s="927"/>
      <c r="AI404" s="928"/>
      <c r="AJ404" s="935"/>
      <c r="AK404" s="941"/>
      <c r="AL404" s="941"/>
      <c r="AM404" s="941"/>
      <c r="AN404" s="949"/>
      <c r="AO404" s="139"/>
      <c r="AP404" s="144" t="s">
        <v>392</v>
      </c>
      <c r="AQ404" s="145"/>
      <c r="AR404" s="145"/>
      <c r="AS404" s="145"/>
      <c r="AT404" s="145"/>
      <c r="AU404" s="145"/>
      <c r="AV404" s="145"/>
      <c r="AW404" s="145"/>
      <c r="AX404" s="145"/>
      <c r="AY404" s="142"/>
      <c r="AZ404" s="143">
        <v>9</v>
      </c>
      <c r="BA404" s="143" t="str">
        <f t="shared" ref="BA404:BA452" si="25">IF(ISBLANK(G404),"",VLOOKUP(G404,$BD$403:$BF$412,2))</f>
        <v/>
      </c>
      <c r="BB404" s="143" t="str">
        <f t="shared" si="23"/>
        <v/>
      </c>
      <c r="BD404" s="190" t="s">
        <v>421</v>
      </c>
      <c r="BE404" s="190">
        <v>116</v>
      </c>
      <c r="BF404" s="190">
        <v>9</v>
      </c>
    </row>
    <row r="405" spans="1:58" ht="18" customHeight="1" x14ac:dyDescent="0.15">
      <c r="A405" s="146">
        <f t="shared" si="24"/>
        <v>0</v>
      </c>
      <c r="B405" s="219" t="str">
        <f>IF(A405=1,COUNT($B$8:B404)+1,"")</f>
        <v/>
      </c>
      <c r="C405" s="213" t="str">
        <f>IF(AND(A405=1,NOT(TRIM(AD405)="")),COUNT($C$3:C404)+1,"")</f>
        <v/>
      </c>
      <c r="D405" s="219" t="str">
        <f>IF(AND(A405=1,NOT(TRIM(X405)="")),COUNT($D$3:D404)+1,"")</f>
        <v/>
      </c>
      <c r="E405" s="160" t="s">
        <v>529</v>
      </c>
      <c r="F405" s="1020"/>
      <c r="G405" s="945"/>
      <c r="H405" s="946"/>
      <c r="I405" s="946"/>
      <c r="J405" s="946"/>
      <c r="K405" s="935"/>
      <c r="L405" s="941"/>
      <c r="M405" s="941"/>
      <c r="N405" s="936"/>
      <c r="O405" s="935"/>
      <c r="P405" s="941"/>
      <c r="Q405" s="941"/>
      <c r="R405" s="941"/>
      <c r="S405" s="216"/>
      <c r="T405" s="255"/>
      <c r="U405" s="947"/>
      <c r="V405" s="947"/>
      <c r="W405" s="947"/>
      <c r="X405" s="954"/>
      <c r="Y405" s="955"/>
      <c r="Z405" s="947"/>
      <c r="AA405" s="947"/>
      <c r="AB405" s="948"/>
      <c r="AC405" s="948"/>
      <c r="AD405" s="948"/>
      <c r="AE405" s="948"/>
      <c r="AF405" s="948"/>
      <c r="AG405" s="948"/>
      <c r="AH405" s="927"/>
      <c r="AI405" s="928"/>
      <c r="AJ405" s="935"/>
      <c r="AK405" s="941"/>
      <c r="AL405" s="941"/>
      <c r="AM405" s="941"/>
      <c r="AN405" s="949"/>
      <c r="AO405" s="141"/>
      <c r="AP405" s="194"/>
      <c r="AQ405" s="197"/>
      <c r="AR405" s="196"/>
      <c r="AS405" s="196"/>
      <c r="AT405" s="196"/>
      <c r="AU405" s="196"/>
      <c r="AV405" s="196"/>
      <c r="AW405" s="196"/>
      <c r="AX405" s="196"/>
      <c r="AY405" s="145"/>
      <c r="AZ405" s="143">
        <v>9</v>
      </c>
      <c r="BA405" s="143" t="str">
        <f t="shared" si="25"/>
        <v/>
      </c>
      <c r="BB405" s="143" t="str">
        <f t="shared" si="23"/>
        <v/>
      </c>
      <c r="BD405" s="190" t="s">
        <v>423</v>
      </c>
      <c r="BE405" s="190">
        <v>118</v>
      </c>
      <c r="BF405" s="190">
        <v>9</v>
      </c>
    </row>
    <row r="406" spans="1:58" ht="18" customHeight="1" x14ac:dyDescent="0.15">
      <c r="A406" s="146">
        <f t="shared" si="24"/>
        <v>0</v>
      </c>
      <c r="B406" s="219" t="str">
        <f>IF(A406=1,COUNT($B$8:B405)+1,"")</f>
        <v/>
      </c>
      <c r="C406" s="213" t="str">
        <f>IF(AND(A406=1,NOT(TRIM(AD406)="")),COUNT($C$3:C405)+1,"")</f>
        <v/>
      </c>
      <c r="D406" s="219" t="str">
        <f>IF(AND(A406=1,NOT(TRIM(X406)="")),COUNT($D$3:D405)+1,"")</f>
        <v/>
      </c>
      <c r="E406" s="160" t="s">
        <v>529</v>
      </c>
      <c r="F406" s="1020"/>
      <c r="G406" s="945"/>
      <c r="H406" s="946"/>
      <c r="I406" s="946"/>
      <c r="J406" s="946"/>
      <c r="K406" s="935"/>
      <c r="L406" s="941"/>
      <c r="M406" s="941"/>
      <c r="N406" s="936"/>
      <c r="O406" s="935"/>
      <c r="P406" s="941"/>
      <c r="Q406" s="941"/>
      <c r="R406" s="941"/>
      <c r="S406" s="216"/>
      <c r="T406" s="255"/>
      <c r="U406" s="947"/>
      <c r="V406" s="947"/>
      <c r="W406" s="947"/>
      <c r="X406" s="954"/>
      <c r="Y406" s="955"/>
      <c r="Z406" s="947"/>
      <c r="AA406" s="947"/>
      <c r="AB406" s="948"/>
      <c r="AC406" s="948"/>
      <c r="AD406" s="948"/>
      <c r="AE406" s="948"/>
      <c r="AF406" s="948"/>
      <c r="AG406" s="948"/>
      <c r="AH406" s="927"/>
      <c r="AI406" s="928"/>
      <c r="AJ406" s="935"/>
      <c r="AK406" s="941"/>
      <c r="AL406" s="941"/>
      <c r="AM406" s="941"/>
      <c r="AN406" s="949"/>
      <c r="AO406" s="141"/>
      <c r="AP406" s="194"/>
      <c r="AQ406" s="196"/>
      <c r="AR406" s="196"/>
      <c r="AS406" s="196"/>
      <c r="AT406" s="196"/>
      <c r="AU406" s="196"/>
      <c r="AV406" s="196"/>
      <c r="AW406" s="196"/>
      <c r="AX406" s="196"/>
      <c r="AY406" s="145"/>
      <c r="AZ406" s="143">
        <v>9</v>
      </c>
      <c r="BA406" s="143" t="str">
        <f t="shared" si="25"/>
        <v/>
      </c>
      <c r="BB406" s="143" t="str">
        <f t="shared" si="23"/>
        <v/>
      </c>
      <c r="BD406" s="190" t="s">
        <v>422</v>
      </c>
      <c r="BE406" s="190">
        <v>117</v>
      </c>
      <c r="BF406" s="190">
        <v>9</v>
      </c>
    </row>
    <row r="407" spans="1:58" ht="18" customHeight="1" x14ac:dyDescent="0.15">
      <c r="A407" s="146">
        <f t="shared" si="24"/>
        <v>0</v>
      </c>
      <c r="B407" s="219" t="str">
        <f>IF(A407=1,COUNT($B$8:B406)+1,"")</f>
        <v/>
      </c>
      <c r="C407" s="213" t="str">
        <f>IF(AND(A407=1,NOT(TRIM(AD407)="")),COUNT($C$3:C406)+1,"")</f>
        <v/>
      </c>
      <c r="D407" s="219" t="str">
        <f>IF(AND(A407=1,NOT(TRIM(X407)="")),COUNT($D$3:D406)+1,"")</f>
        <v/>
      </c>
      <c r="E407" s="160" t="s">
        <v>529</v>
      </c>
      <c r="F407" s="1020"/>
      <c r="G407" s="945"/>
      <c r="H407" s="946"/>
      <c r="I407" s="946"/>
      <c r="J407" s="946"/>
      <c r="K407" s="935"/>
      <c r="L407" s="941"/>
      <c r="M407" s="941"/>
      <c r="N407" s="936"/>
      <c r="O407" s="935"/>
      <c r="P407" s="941"/>
      <c r="Q407" s="941"/>
      <c r="R407" s="941"/>
      <c r="S407" s="216"/>
      <c r="T407" s="255"/>
      <c r="U407" s="947"/>
      <c r="V407" s="947"/>
      <c r="W407" s="947"/>
      <c r="X407" s="954"/>
      <c r="Y407" s="955"/>
      <c r="Z407" s="947"/>
      <c r="AA407" s="947"/>
      <c r="AB407" s="948"/>
      <c r="AC407" s="948"/>
      <c r="AD407" s="948"/>
      <c r="AE407" s="948"/>
      <c r="AF407" s="948"/>
      <c r="AG407" s="948"/>
      <c r="AH407" s="927"/>
      <c r="AI407" s="928"/>
      <c r="AJ407" s="935"/>
      <c r="AK407" s="941"/>
      <c r="AL407" s="941"/>
      <c r="AM407" s="941"/>
      <c r="AN407" s="949"/>
      <c r="AO407" s="139"/>
      <c r="AP407" s="194"/>
      <c r="AQ407" s="195"/>
      <c r="AR407" s="195"/>
      <c r="AS407" s="195"/>
      <c r="AT407" s="195"/>
      <c r="AU407" s="195"/>
      <c r="AV407" s="195"/>
      <c r="AW407" s="195"/>
      <c r="AX407" s="195"/>
      <c r="AY407" s="145"/>
      <c r="AZ407" s="143">
        <v>9</v>
      </c>
      <c r="BA407" s="143" t="str">
        <f t="shared" si="25"/>
        <v/>
      </c>
      <c r="BB407" s="143" t="str">
        <f t="shared" si="23"/>
        <v/>
      </c>
      <c r="BD407" s="190" t="s">
        <v>416</v>
      </c>
      <c r="BE407" s="190">
        <v>111</v>
      </c>
      <c r="BF407" s="190">
        <v>9</v>
      </c>
    </row>
    <row r="408" spans="1:58" ht="18" customHeight="1" x14ac:dyDescent="0.15">
      <c r="A408" s="146">
        <f t="shared" si="24"/>
        <v>0</v>
      </c>
      <c r="B408" s="219" t="str">
        <f>IF(A408=1,COUNT($B$8:B407)+1,"")</f>
        <v/>
      </c>
      <c r="C408" s="213" t="str">
        <f>IF(AND(A408=1,NOT(TRIM(AD408)="")),COUNT($C$3:C407)+1,"")</f>
        <v/>
      </c>
      <c r="D408" s="219" t="str">
        <f>IF(AND(A408=1,NOT(TRIM(X408)="")),COUNT($D$3:D407)+1,"")</f>
        <v/>
      </c>
      <c r="E408" s="160" t="s">
        <v>529</v>
      </c>
      <c r="F408" s="1020"/>
      <c r="G408" s="945"/>
      <c r="H408" s="946"/>
      <c r="I408" s="946"/>
      <c r="J408" s="946"/>
      <c r="K408" s="935"/>
      <c r="L408" s="941"/>
      <c r="M408" s="941"/>
      <c r="N408" s="936"/>
      <c r="O408" s="935"/>
      <c r="P408" s="941"/>
      <c r="Q408" s="941"/>
      <c r="R408" s="941"/>
      <c r="S408" s="216"/>
      <c r="T408" s="255"/>
      <c r="U408" s="947"/>
      <c r="V408" s="947"/>
      <c r="W408" s="947"/>
      <c r="X408" s="954"/>
      <c r="Y408" s="955"/>
      <c r="Z408" s="947"/>
      <c r="AA408" s="947"/>
      <c r="AB408" s="948"/>
      <c r="AC408" s="948"/>
      <c r="AD408" s="948"/>
      <c r="AE408" s="948"/>
      <c r="AF408" s="948"/>
      <c r="AG408" s="948"/>
      <c r="AH408" s="927"/>
      <c r="AI408" s="928"/>
      <c r="AJ408" s="935"/>
      <c r="AK408" s="941"/>
      <c r="AL408" s="941"/>
      <c r="AM408" s="941"/>
      <c r="AN408" s="949"/>
      <c r="AO408" s="139"/>
      <c r="AP408" s="194"/>
      <c r="AQ408" s="197"/>
      <c r="AR408" s="196"/>
      <c r="AS408" s="196"/>
      <c r="AT408" s="196"/>
      <c r="AU408" s="196"/>
      <c r="AV408" s="196"/>
      <c r="AW408" s="196"/>
      <c r="AX408" s="196"/>
      <c r="AY408" s="145"/>
      <c r="AZ408" s="143">
        <v>9</v>
      </c>
      <c r="BA408" s="143" t="str">
        <f t="shared" si="25"/>
        <v/>
      </c>
      <c r="BB408" s="143" t="str">
        <f t="shared" si="23"/>
        <v/>
      </c>
      <c r="BD408" s="190" t="s">
        <v>420</v>
      </c>
      <c r="BE408" s="190">
        <v>115</v>
      </c>
      <c r="BF408" s="190">
        <v>9</v>
      </c>
    </row>
    <row r="409" spans="1:58" ht="18" customHeight="1" x14ac:dyDescent="0.15">
      <c r="A409" s="146">
        <f t="shared" si="24"/>
        <v>0</v>
      </c>
      <c r="B409" s="219" t="str">
        <f>IF(A409=1,COUNT($B$8:B408)+1,"")</f>
        <v/>
      </c>
      <c r="C409" s="213" t="str">
        <f>IF(AND(A409=1,NOT(TRIM(AD409)="")),COUNT($C$3:C408)+1,"")</f>
        <v/>
      </c>
      <c r="D409" s="219" t="str">
        <f>IF(AND(A409=1,NOT(TRIM(X409)="")),COUNT($D$3:D408)+1,"")</f>
        <v/>
      </c>
      <c r="E409" s="160" t="s">
        <v>529</v>
      </c>
      <c r="F409" s="1020"/>
      <c r="G409" s="945"/>
      <c r="H409" s="946"/>
      <c r="I409" s="946"/>
      <c r="J409" s="946"/>
      <c r="K409" s="935"/>
      <c r="L409" s="941"/>
      <c r="M409" s="941"/>
      <c r="N409" s="936"/>
      <c r="O409" s="935"/>
      <c r="P409" s="941"/>
      <c r="Q409" s="941"/>
      <c r="R409" s="941"/>
      <c r="S409" s="216"/>
      <c r="T409" s="255"/>
      <c r="U409" s="947"/>
      <c r="V409" s="947"/>
      <c r="W409" s="947"/>
      <c r="X409" s="954"/>
      <c r="Y409" s="955"/>
      <c r="Z409" s="947"/>
      <c r="AA409" s="947"/>
      <c r="AB409" s="948"/>
      <c r="AC409" s="948"/>
      <c r="AD409" s="948"/>
      <c r="AE409" s="948"/>
      <c r="AF409" s="948"/>
      <c r="AG409" s="948"/>
      <c r="AH409" s="927"/>
      <c r="AI409" s="928"/>
      <c r="AJ409" s="935"/>
      <c r="AK409" s="941"/>
      <c r="AL409" s="941"/>
      <c r="AM409" s="941"/>
      <c r="AN409" s="949"/>
      <c r="AO409" s="139"/>
      <c r="AP409" s="194"/>
      <c r="AQ409" s="196"/>
      <c r="AR409" s="196"/>
      <c r="AS409" s="196"/>
      <c r="AT409" s="196"/>
      <c r="AU409" s="196"/>
      <c r="AV409" s="196"/>
      <c r="AW409" s="196"/>
      <c r="AX409" s="196"/>
      <c r="AY409" s="145"/>
      <c r="AZ409" s="143">
        <v>9</v>
      </c>
      <c r="BA409" s="143" t="str">
        <f t="shared" si="25"/>
        <v/>
      </c>
      <c r="BB409" s="143" t="str">
        <f t="shared" si="23"/>
        <v/>
      </c>
      <c r="BD409" s="190" t="s">
        <v>418</v>
      </c>
      <c r="BE409" s="190">
        <v>113</v>
      </c>
      <c r="BF409" s="190">
        <v>9</v>
      </c>
    </row>
    <row r="410" spans="1:58" ht="18" customHeight="1" x14ac:dyDescent="0.15">
      <c r="A410" s="146">
        <f t="shared" si="24"/>
        <v>0</v>
      </c>
      <c r="B410" s="219" t="str">
        <f>IF(A410=1,COUNT($B$8:B409)+1,"")</f>
        <v/>
      </c>
      <c r="C410" s="213" t="str">
        <f>IF(AND(A410=1,NOT(TRIM(AD410)="")),COUNT($C$3:C409)+1,"")</f>
        <v/>
      </c>
      <c r="D410" s="219" t="str">
        <f>IF(AND(A410=1,NOT(TRIM(X410)="")),COUNT($D$3:D409)+1,"")</f>
        <v/>
      </c>
      <c r="E410" s="160" t="s">
        <v>529</v>
      </c>
      <c r="F410" s="1020"/>
      <c r="G410" s="945"/>
      <c r="H410" s="946"/>
      <c r="I410" s="946"/>
      <c r="J410" s="946"/>
      <c r="K410" s="935"/>
      <c r="L410" s="941"/>
      <c r="M410" s="941"/>
      <c r="N410" s="936"/>
      <c r="O410" s="935"/>
      <c r="P410" s="941"/>
      <c r="Q410" s="941"/>
      <c r="R410" s="941"/>
      <c r="S410" s="216"/>
      <c r="T410" s="255"/>
      <c r="U410" s="947"/>
      <c r="V410" s="947"/>
      <c r="W410" s="947"/>
      <c r="X410" s="954"/>
      <c r="Y410" s="955"/>
      <c r="Z410" s="947"/>
      <c r="AA410" s="947"/>
      <c r="AB410" s="948"/>
      <c r="AC410" s="948"/>
      <c r="AD410" s="948"/>
      <c r="AE410" s="948"/>
      <c r="AF410" s="948"/>
      <c r="AG410" s="948"/>
      <c r="AH410" s="927"/>
      <c r="AI410" s="928"/>
      <c r="AJ410" s="935"/>
      <c r="AK410" s="941"/>
      <c r="AL410" s="941"/>
      <c r="AM410" s="941"/>
      <c r="AN410" s="949"/>
      <c r="AO410" s="139"/>
      <c r="AP410" s="194"/>
      <c r="AQ410" s="195"/>
      <c r="AR410" s="195"/>
      <c r="AS410" s="195"/>
      <c r="AT410" s="195"/>
      <c r="AU410" s="195"/>
      <c r="AV410" s="195"/>
      <c r="AW410" s="195"/>
      <c r="AX410" s="195"/>
      <c r="AY410" s="145"/>
      <c r="AZ410" s="143">
        <v>9</v>
      </c>
      <c r="BA410" s="143" t="str">
        <f t="shared" si="25"/>
        <v/>
      </c>
      <c r="BB410" s="143" t="str">
        <f t="shared" si="23"/>
        <v/>
      </c>
      <c r="BD410" s="190" t="s">
        <v>415</v>
      </c>
      <c r="BE410" s="190">
        <v>110</v>
      </c>
      <c r="BF410" s="190">
        <v>9</v>
      </c>
    </row>
    <row r="411" spans="1:58" ht="18" customHeight="1" x14ac:dyDescent="0.15">
      <c r="A411" s="146">
        <f t="shared" si="24"/>
        <v>0</v>
      </c>
      <c r="B411" s="219" t="str">
        <f>IF(A411=1,COUNT($B$8:B410)+1,"")</f>
        <v/>
      </c>
      <c r="C411" s="213" t="str">
        <f>IF(AND(A411=1,NOT(TRIM(AD411)="")),COUNT($C$3:C410)+1,"")</f>
        <v/>
      </c>
      <c r="D411" s="219" t="str">
        <f>IF(AND(A411=1,NOT(TRIM(X411)="")),COUNT($D$3:D410)+1,"")</f>
        <v/>
      </c>
      <c r="E411" s="160" t="s">
        <v>529</v>
      </c>
      <c r="F411" s="1020"/>
      <c r="G411" s="945"/>
      <c r="H411" s="946"/>
      <c r="I411" s="946"/>
      <c r="J411" s="946"/>
      <c r="K411" s="935"/>
      <c r="L411" s="941"/>
      <c r="M411" s="941"/>
      <c r="N411" s="936"/>
      <c r="O411" s="935"/>
      <c r="P411" s="941"/>
      <c r="Q411" s="941"/>
      <c r="R411" s="941"/>
      <c r="S411" s="216"/>
      <c r="T411" s="255"/>
      <c r="U411" s="947"/>
      <c r="V411" s="947"/>
      <c r="W411" s="947"/>
      <c r="X411" s="954"/>
      <c r="Y411" s="955"/>
      <c r="Z411" s="947"/>
      <c r="AA411" s="947"/>
      <c r="AB411" s="948"/>
      <c r="AC411" s="948"/>
      <c r="AD411" s="948"/>
      <c r="AE411" s="948"/>
      <c r="AF411" s="948"/>
      <c r="AG411" s="948"/>
      <c r="AH411" s="927"/>
      <c r="AI411" s="928"/>
      <c r="AJ411" s="935"/>
      <c r="AK411" s="941"/>
      <c r="AL411" s="941"/>
      <c r="AM411" s="941"/>
      <c r="AN411" s="949"/>
      <c r="AO411" s="139"/>
      <c r="AP411" s="194"/>
      <c r="AQ411" s="197"/>
      <c r="AR411" s="196"/>
      <c r="AS411" s="196"/>
      <c r="AT411" s="196"/>
      <c r="AU411" s="196"/>
      <c r="AV411" s="196"/>
      <c r="AW411" s="196"/>
      <c r="AX411" s="196"/>
      <c r="AY411" s="145"/>
      <c r="AZ411" s="143">
        <v>9</v>
      </c>
      <c r="BA411" s="143" t="str">
        <f t="shared" si="25"/>
        <v/>
      </c>
      <c r="BB411" s="143" t="str">
        <f t="shared" si="23"/>
        <v/>
      </c>
      <c r="BD411" s="190" t="s">
        <v>417</v>
      </c>
      <c r="BE411" s="190">
        <v>112</v>
      </c>
      <c r="BF411" s="190">
        <v>9</v>
      </c>
    </row>
    <row r="412" spans="1:58" ht="18" customHeight="1" x14ac:dyDescent="0.15">
      <c r="A412" s="146">
        <f t="shared" si="24"/>
        <v>0</v>
      </c>
      <c r="B412" s="219" t="str">
        <f>IF(A412=1,COUNT($B$8:B411)+1,"")</f>
        <v/>
      </c>
      <c r="C412" s="213" t="str">
        <f>IF(AND(A412=1,NOT(TRIM(AD412)="")),COUNT($C$3:C411)+1,"")</f>
        <v/>
      </c>
      <c r="D412" s="219" t="str">
        <f>IF(AND(A412=1,NOT(TRIM(X412)="")),COUNT($D$3:D411)+1,"")</f>
        <v/>
      </c>
      <c r="E412" s="160" t="s">
        <v>529</v>
      </c>
      <c r="F412" s="1020"/>
      <c r="G412" s="945"/>
      <c r="H412" s="946"/>
      <c r="I412" s="946"/>
      <c r="J412" s="946"/>
      <c r="K412" s="935"/>
      <c r="L412" s="941"/>
      <c r="M412" s="941"/>
      <c r="N412" s="936"/>
      <c r="O412" s="935"/>
      <c r="P412" s="941"/>
      <c r="Q412" s="941"/>
      <c r="R412" s="941"/>
      <c r="S412" s="216"/>
      <c r="T412" s="255"/>
      <c r="U412" s="947"/>
      <c r="V412" s="947"/>
      <c r="W412" s="947"/>
      <c r="X412" s="954"/>
      <c r="Y412" s="955"/>
      <c r="Z412" s="947"/>
      <c r="AA412" s="947"/>
      <c r="AB412" s="948"/>
      <c r="AC412" s="948"/>
      <c r="AD412" s="948"/>
      <c r="AE412" s="948"/>
      <c r="AF412" s="948"/>
      <c r="AG412" s="948"/>
      <c r="AH412" s="927"/>
      <c r="AI412" s="928"/>
      <c r="AJ412" s="935"/>
      <c r="AK412" s="941"/>
      <c r="AL412" s="941"/>
      <c r="AM412" s="941"/>
      <c r="AN412" s="949"/>
      <c r="AO412" s="139"/>
      <c r="AP412" s="194"/>
      <c r="AQ412" s="196"/>
      <c r="AR412" s="196"/>
      <c r="AS412" s="196"/>
      <c r="AT412" s="196"/>
      <c r="AU412" s="196"/>
      <c r="AV412" s="196"/>
      <c r="AW412" s="196"/>
      <c r="AX412" s="196"/>
      <c r="AY412" s="145"/>
      <c r="AZ412" s="143">
        <v>9</v>
      </c>
      <c r="BA412" s="143" t="str">
        <f t="shared" si="25"/>
        <v/>
      </c>
      <c r="BB412" s="143" t="str">
        <f t="shared" si="23"/>
        <v/>
      </c>
      <c r="BD412" s="190" t="s">
        <v>419</v>
      </c>
      <c r="BE412" s="190">
        <v>114</v>
      </c>
      <c r="BF412" s="190">
        <v>9</v>
      </c>
    </row>
    <row r="413" spans="1:58" ht="18" customHeight="1" x14ac:dyDescent="0.15">
      <c r="A413" s="146">
        <f t="shared" si="24"/>
        <v>0</v>
      </c>
      <c r="B413" s="219" t="str">
        <f>IF(A413=1,COUNT($B$8:B412)+1,"")</f>
        <v/>
      </c>
      <c r="C413" s="213" t="str">
        <f>IF(AND(A413=1,NOT(TRIM(AD413)="")),COUNT($C$3:C412)+1,"")</f>
        <v/>
      </c>
      <c r="D413" s="219" t="str">
        <f>IF(AND(A413=1,NOT(TRIM(X413)="")),COUNT($D$3:D412)+1,"")</f>
        <v/>
      </c>
      <c r="E413" s="160" t="s">
        <v>529</v>
      </c>
      <c r="F413" s="1020" t="s">
        <v>414</v>
      </c>
      <c r="G413" s="945"/>
      <c r="H413" s="946"/>
      <c r="I413" s="946"/>
      <c r="J413" s="946"/>
      <c r="K413" s="935"/>
      <c r="L413" s="941"/>
      <c r="M413" s="941"/>
      <c r="N413" s="936"/>
      <c r="O413" s="935"/>
      <c r="P413" s="941"/>
      <c r="Q413" s="941"/>
      <c r="R413" s="941"/>
      <c r="S413" s="216"/>
      <c r="T413" s="255"/>
      <c r="U413" s="947"/>
      <c r="V413" s="947"/>
      <c r="W413" s="947"/>
      <c r="X413" s="954"/>
      <c r="Y413" s="955"/>
      <c r="Z413" s="947"/>
      <c r="AA413" s="947"/>
      <c r="AB413" s="948"/>
      <c r="AC413" s="948"/>
      <c r="AD413" s="948"/>
      <c r="AE413" s="948"/>
      <c r="AF413" s="948"/>
      <c r="AG413" s="948"/>
      <c r="AH413" s="927"/>
      <c r="AI413" s="928"/>
      <c r="AJ413" s="935"/>
      <c r="AK413" s="941"/>
      <c r="AL413" s="941"/>
      <c r="AM413" s="941"/>
      <c r="AN413" s="949"/>
      <c r="AO413" s="139"/>
      <c r="AP413" s="194"/>
      <c r="AQ413" s="195"/>
      <c r="AR413" s="195"/>
      <c r="AS413" s="195"/>
      <c r="AT413" s="195"/>
      <c r="AU413" s="195"/>
      <c r="AV413" s="195"/>
      <c r="AW413" s="195"/>
      <c r="AX413" s="195"/>
      <c r="AY413" s="145"/>
      <c r="AZ413" s="143">
        <v>9</v>
      </c>
      <c r="BA413" s="143" t="str">
        <f t="shared" si="25"/>
        <v/>
      </c>
      <c r="BB413" s="143" t="str">
        <f t="shared" si="23"/>
        <v/>
      </c>
    </row>
    <row r="414" spans="1:58" ht="18" customHeight="1" x14ac:dyDescent="0.15">
      <c r="A414" s="146">
        <f t="shared" si="24"/>
        <v>0</v>
      </c>
      <c r="B414" s="219" t="str">
        <f>IF(A414=1,COUNT($B$8:B413)+1,"")</f>
        <v/>
      </c>
      <c r="C414" s="213" t="str">
        <f>IF(AND(A414=1,NOT(TRIM(AD414)="")),COUNT($C$3:C413)+1,"")</f>
        <v/>
      </c>
      <c r="D414" s="219" t="str">
        <f>IF(AND(A414=1,NOT(TRIM(X414)="")),COUNT($D$3:D413)+1,"")</f>
        <v/>
      </c>
      <c r="E414" s="160" t="s">
        <v>529</v>
      </c>
      <c r="F414" s="1020"/>
      <c r="G414" s="945"/>
      <c r="H414" s="946"/>
      <c r="I414" s="946"/>
      <c r="J414" s="946"/>
      <c r="K414" s="935"/>
      <c r="L414" s="941"/>
      <c r="M414" s="941"/>
      <c r="N414" s="936"/>
      <c r="O414" s="935"/>
      <c r="P414" s="941"/>
      <c r="Q414" s="941"/>
      <c r="R414" s="941"/>
      <c r="S414" s="216"/>
      <c r="T414" s="255"/>
      <c r="U414" s="947"/>
      <c r="V414" s="947"/>
      <c r="W414" s="947"/>
      <c r="X414" s="954"/>
      <c r="Y414" s="955"/>
      <c r="Z414" s="947"/>
      <c r="AA414" s="947"/>
      <c r="AB414" s="948"/>
      <c r="AC414" s="948"/>
      <c r="AD414" s="948"/>
      <c r="AE414" s="948"/>
      <c r="AF414" s="948"/>
      <c r="AG414" s="948"/>
      <c r="AH414" s="927"/>
      <c r="AI414" s="928"/>
      <c r="AJ414" s="935"/>
      <c r="AK414" s="941"/>
      <c r="AL414" s="941"/>
      <c r="AM414" s="941"/>
      <c r="AN414" s="949"/>
      <c r="AO414" s="139"/>
      <c r="AP414" s="139"/>
      <c r="AQ414" s="148"/>
      <c r="AR414" s="148"/>
      <c r="AS414" s="148"/>
      <c r="AT414" s="196"/>
      <c r="AU414" s="196"/>
      <c r="AV414" s="196"/>
      <c r="AW414" s="196"/>
      <c r="AX414" s="196"/>
      <c r="AY414" s="145"/>
      <c r="AZ414" s="143">
        <v>9</v>
      </c>
      <c r="BA414" s="143" t="str">
        <f t="shared" si="25"/>
        <v/>
      </c>
      <c r="BB414" s="143" t="str">
        <f t="shared" si="23"/>
        <v/>
      </c>
    </row>
    <row r="415" spans="1:58" ht="18" customHeight="1" x14ac:dyDescent="0.15">
      <c r="A415" s="146">
        <f t="shared" si="24"/>
        <v>0</v>
      </c>
      <c r="B415" s="219" t="str">
        <f>IF(A415=1,COUNT($B$8:B414)+1,"")</f>
        <v/>
      </c>
      <c r="C415" s="213" t="str">
        <f>IF(AND(A415=1,NOT(TRIM(AD415)="")),COUNT($C$3:C414)+1,"")</f>
        <v/>
      </c>
      <c r="D415" s="219" t="str">
        <f>IF(AND(A415=1,NOT(TRIM(X415)="")),COUNT($D$3:D414)+1,"")</f>
        <v/>
      </c>
      <c r="E415" s="160" t="s">
        <v>529</v>
      </c>
      <c r="F415" s="1020"/>
      <c r="G415" s="945"/>
      <c r="H415" s="946"/>
      <c r="I415" s="946"/>
      <c r="J415" s="946"/>
      <c r="K415" s="935"/>
      <c r="L415" s="941"/>
      <c r="M415" s="941"/>
      <c r="N415" s="936"/>
      <c r="O415" s="935"/>
      <c r="P415" s="941"/>
      <c r="Q415" s="941"/>
      <c r="R415" s="941"/>
      <c r="S415" s="216"/>
      <c r="T415" s="255"/>
      <c r="U415" s="947"/>
      <c r="V415" s="947"/>
      <c r="W415" s="947"/>
      <c r="X415" s="954"/>
      <c r="Y415" s="955"/>
      <c r="Z415" s="947"/>
      <c r="AA415" s="947"/>
      <c r="AB415" s="948"/>
      <c r="AC415" s="948"/>
      <c r="AD415" s="948"/>
      <c r="AE415" s="948"/>
      <c r="AF415" s="948"/>
      <c r="AG415" s="948"/>
      <c r="AH415" s="927"/>
      <c r="AI415" s="928"/>
      <c r="AJ415" s="935"/>
      <c r="AK415" s="941"/>
      <c r="AL415" s="941"/>
      <c r="AM415" s="941"/>
      <c r="AN415" s="949"/>
      <c r="AO415" s="139"/>
      <c r="AP415" s="139"/>
      <c r="AQ415" s="139"/>
      <c r="AR415" s="139"/>
      <c r="AS415" s="139"/>
      <c r="AT415" s="196"/>
      <c r="AU415" s="196"/>
      <c r="AV415" s="196"/>
      <c r="AW415" s="196"/>
      <c r="AX415" s="196"/>
      <c r="AY415" s="145"/>
      <c r="AZ415" s="143">
        <v>9</v>
      </c>
      <c r="BA415" s="143" t="str">
        <f t="shared" si="25"/>
        <v/>
      </c>
      <c r="BB415" s="143" t="str">
        <f t="shared" si="23"/>
        <v/>
      </c>
    </row>
    <row r="416" spans="1:58" ht="18" customHeight="1" x14ac:dyDescent="0.15">
      <c r="A416" s="146">
        <f t="shared" si="24"/>
        <v>0</v>
      </c>
      <c r="B416" s="219" t="str">
        <f>IF(A416=1,COUNT($B$8:B415)+1,"")</f>
        <v/>
      </c>
      <c r="C416" s="213" t="str">
        <f>IF(AND(A416=1,NOT(TRIM(AD416)="")),COUNT($C$3:C415)+1,"")</f>
        <v/>
      </c>
      <c r="D416" s="219" t="str">
        <f>IF(AND(A416=1,NOT(TRIM(X416)="")),COUNT($D$3:D415)+1,"")</f>
        <v/>
      </c>
      <c r="E416" s="160" t="s">
        <v>529</v>
      </c>
      <c r="F416" s="1020"/>
      <c r="G416" s="945"/>
      <c r="H416" s="946"/>
      <c r="I416" s="946"/>
      <c r="J416" s="946"/>
      <c r="K416" s="935"/>
      <c r="L416" s="941"/>
      <c r="M416" s="941"/>
      <c r="N416" s="936"/>
      <c r="O416" s="935"/>
      <c r="P416" s="941"/>
      <c r="Q416" s="941"/>
      <c r="R416" s="941"/>
      <c r="S416" s="216"/>
      <c r="T416" s="255"/>
      <c r="U416" s="947"/>
      <c r="V416" s="947"/>
      <c r="W416" s="947"/>
      <c r="X416" s="954"/>
      <c r="Y416" s="955"/>
      <c r="Z416" s="947"/>
      <c r="AA416" s="947"/>
      <c r="AB416" s="948"/>
      <c r="AC416" s="948"/>
      <c r="AD416" s="948"/>
      <c r="AE416" s="948"/>
      <c r="AF416" s="948"/>
      <c r="AG416" s="948"/>
      <c r="AH416" s="927"/>
      <c r="AI416" s="928"/>
      <c r="AJ416" s="935"/>
      <c r="AK416" s="941"/>
      <c r="AL416" s="941"/>
      <c r="AM416" s="941"/>
      <c r="AN416" s="949"/>
      <c r="AO416" s="139"/>
      <c r="AP416" s="139"/>
      <c r="AQ416" s="149"/>
      <c r="AR416" s="148"/>
      <c r="AS416" s="148"/>
      <c r="AT416" s="145"/>
      <c r="AU416" s="195"/>
      <c r="AV416" s="195"/>
      <c r="AW416" s="195"/>
      <c r="AX416" s="195"/>
      <c r="AY416" s="145"/>
      <c r="AZ416" s="143">
        <v>9</v>
      </c>
      <c r="BA416" s="143" t="str">
        <f t="shared" si="25"/>
        <v/>
      </c>
      <c r="BB416" s="143" t="str">
        <f t="shared" si="23"/>
        <v/>
      </c>
    </row>
    <row r="417" spans="1:54" ht="18" customHeight="1" x14ac:dyDescent="0.15">
      <c r="A417" s="146">
        <f t="shared" si="24"/>
        <v>0</v>
      </c>
      <c r="B417" s="219" t="str">
        <f>IF(A417=1,COUNT($B$8:B416)+1,"")</f>
        <v/>
      </c>
      <c r="C417" s="213" t="str">
        <f>IF(AND(A417=1,NOT(TRIM(AD417)="")),COUNT($C$3:C416)+1,"")</f>
        <v/>
      </c>
      <c r="D417" s="219" t="str">
        <f>IF(AND(A417=1,NOT(TRIM(X417)="")),COUNT($D$3:D416)+1,"")</f>
        <v/>
      </c>
      <c r="E417" s="160" t="s">
        <v>529</v>
      </c>
      <c r="F417" s="1020"/>
      <c r="G417" s="945"/>
      <c r="H417" s="946"/>
      <c r="I417" s="946"/>
      <c r="J417" s="946"/>
      <c r="K417" s="935"/>
      <c r="L417" s="941"/>
      <c r="M417" s="941"/>
      <c r="N417" s="936"/>
      <c r="O417" s="935"/>
      <c r="P417" s="941"/>
      <c r="Q417" s="941"/>
      <c r="R417" s="941"/>
      <c r="S417" s="216"/>
      <c r="T417" s="255"/>
      <c r="U417" s="947"/>
      <c r="V417" s="947"/>
      <c r="W417" s="947"/>
      <c r="X417" s="954"/>
      <c r="Y417" s="955"/>
      <c r="Z417" s="947"/>
      <c r="AA417" s="947"/>
      <c r="AB417" s="948"/>
      <c r="AC417" s="948"/>
      <c r="AD417" s="948"/>
      <c r="AE417" s="948"/>
      <c r="AF417" s="948"/>
      <c r="AG417" s="948"/>
      <c r="AH417" s="927"/>
      <c r="AI417" s="928"/>
      <c r="AJ417" s="935"/>
      <c r="AK417" s="941"/>
      <c r="AL417" s="941"/>
      <c r="AM417" s="941"/>
      <c r="AN417" s="949"/>
      <c r="AO417" s="139"/>
      <c r="AP417" s="139"/>
      <c r="AQ417" s="148"/>
      <c r="AR417" s="148"/>
      <c r="AS417" s="148"/>
      <c r="AT417" s="145"/>
      <c r="AU417" s="195"/>
      <c r="AV417" s="195"/>
      <c r="AW417" s="195"/>
      <c r="AX417" s="195"/>
      <c r="AY417" s="145"/>
      <c r="AZ417" s="143">
        <v>9</v>
      </c>
      <c r="BA417" s="143" t="str">
        <f t="shared" si="25"/>
        <v/>
      </c>
      <c r="BB417" s="143" t="str">
        <f t="shared" si="23"/>
        <v/>
      </c>
    </row>
    <row r="418" spans="1:54" ht="18" customHeight="1" x14ac:dyDescent="0.15">
      <c r="A418" s="146">
        <f t="shared" si="24"/>
        <v>0</v>
      </c>
      <c r="B418" s="219" t="str">
        <f>IF(A418=1,COUNT($B$8:B417)+1,"")</f>
        <v/>
      </c>
      <c r="C418" s="213" t="str">
        <f>IF(AND(A418=1,NOT(TRIM(AD418)="")),COUNT($C$3:C417)+1,"")</f>
        <v/>
      </c>
      <c r="D418" s="219" t="str">
        <f>IF(AND(A418=1,NOT(TRIM(X418)="")),COUNT($D$3:D417)+1,"")</f>
        <v/>
      </c>
      <c r="E418" s="160" t="s">
        <v>529</v>
      </c>
      <c r="F418" s="1020"/>
      <c r="G418" s="945"/>
      <c r="H418" s="946"/>
      <c r="I418" s="946"/>
      <c r="J418" s="946"/>
      <c r="K418" s="935"/>
      <c r="L418" s="941"/>
      <c r="M418" s="941"/>
      <c r="N418" s="936"/>
      <c r="O418" s="935"/>
      <c r="P418" s="941"/>
      <c r="Q418" s="941"/>
      <c r="R418" s="941"/>
      <c r="S418" s="216"/>
      <c r="T418" s="255"/>
      <c r="U418" s="947"/>
      <c r="V418" s="947"/>
      <c r="W418" s="947"/>
      <c r="X418" s="954"/>
      <c r="Y418" s="955"/>
      <c r="Z418" s="947"/>
      <c r="AA418" s="947"/>
      <c r="AB418" s="948"/>
      <c r="AC418" s="948"/>
      <c r="AD418" s="948"/>
      <c r="AE418" s="948"/>
      <c r="AF418" s="948"/>
      <c r="AG418" s="948"/>
      <c r="AH418" s="927"/>
      <c r="AI418" s="928"/>
      <c r="AJ418" s="935"/>
      <c r="AK418" s="941"/>
      <c r="AL418" s="941"/>
      <c r="AM418" s="941"/>
      <c r="AN418" s="949"/>
      <c r="AO418" s="139"/>
      <c r="AP418" s="194"/>
      <c r="AQ418" s="197"/>
      <c r="AR418" s="196"/>
      <c r="AS418" s="196"/>
      <c r="AT418" s="145"/>
      <c r="AU418" s="195"/>
      <c r="AV418" s="195"/>
      <c r="AW418" s="195"/>
      <c r="AX418" s="195"/>
      <c r="AY418" s="145"/>
      <c r="AZ418" s="143">
        <v>9</v>
      </c>
      <c r="BA418" s="143" t="str">
        <f t="shared" si="25"/>
        <v/>
      </c>
      <c r="BB418" s="143" t="str">
        <f t="shared" si="23"/>
        <v/>
      </c>
    </row>
    <row r="419" spans="1:54" ht="18" customHeight="1" x14ac:dyDescent="0.15">
      <c r="A419" s="146">
        <f t="shared" si="24"/>
        <v>0</v>
      </c>
      <c r="B419" s="219" t="str">
        <f>IF(A419=1,COUNT($B$8:B418)+1,"")</f>
        <v/>
      </c>
      <c r="C419" s="213" t="str">
        <f>IF(AND(A419=1,NOT(TRIM(AD419)="")),COUNT($C$3:C418)+1,"")</f>
        <v/>
      </c>
      <c r="D419" s="219" t="str">
        <f>IF(AND(A419=1,NOT(TRIM(X419)="")),COUNT($D$3:D418)+1,"")</f>
        <v/>
      </c>
      <c r="E419" s="160" t="s">
        <v>529</v>
      </c>
      <c r="F419" s="1020"/>
      <c r="G419" s="945"/>
      <c r="H419" s="946"/>
      <c r="I419" s="946"/>
      <c r="J419" s="946"/>
      <c r="K419" s="935"/>
      <c r="L419" s="941"/>
      <c r="M419" s="941"/>
      <c r="N419" s="936"/>
      <c r="O419" s="935"/>
      <c r="P419" s="941"/>
      <c r="Q419" s="941"/>
      <c r="R419" s="941"/>
      <c r="S419" s="216"/>
      <c r="T419" s="255"/>
      <c r="U419" s="947"/>
      <c r="V419" s="947"/>
      <c r="W419" s="947"/>
      <c r="X419" s="954"/>
      <c r="Y419" s="955"/>
      <c r="Z419" s="947"/>
      <c r="AA419" s="947"/>
      <c r="AB419" s="948"/>
      <c r="AC419" s="948"/>
      <c r="AD419" s="948"/>
      <c r="AE419" s="948"/>
      <c r="AF419" s="948"/>
      <c r="AG419" s="948"/>
      <c r="AH419" s="927"/>
      <c r="AI419" s="928"/>
      <c r="AJ419" s="935"/>
      <c r="AK419" s="941"/>
      <c r="AL419" s="941"/>
      <c r="AM419" s="941"/>
      <c r="AN419" s="949"/>
      <c r="AO419" s="139"/>
      <c r="AP419" s="194"/>
      <c r="AQ419" s="196"/>
      <c r="AR419" s="196"/>
      <c r="AS419" s="196"/>
      <c r="AT419" s="145"/>
      <c r="AU419" s="195"/>
      <c r="AV419" s="195"/>
      <c r="AW419" s="195"/>
      <c r="AX419" s="195"/>
      <c r="AY419" s="145"/>
      <c r="AZ419" s="143">
        <v>9</v>
      </c>
      <c r="BA419" s="143" t="str">
        <f t="shared" si="25"/>
        <v/>
      </c>
      <c r="BB419" s="143" t="str">
        <f t="shared" si="23"/>
        <v/>
      </c>
    </row>
    <row r="420" spans="1:54" ht="18" customHeight="1" x14ac:dyDescent="0.15">
      <c r="A420" s="146">
        <f t="shared" si="24"/>
        <v>0</v>
      </c>
      <c r="B420" s="219" t="str">
        <f>IF(A420=1,COUNT($B$8:B419)+1,"")</f>
        <v/>
      </c>
      <c r="C420" s="213" t="str">
        <f>IF(AND(A420=1,NOT(TRIM(AD420)="")),COUNT($C$3:C419)+1,"")</f>
        <v/>
      </c>
      <c r="D420" s="219" t="str">
        <f>IF(AND(A420=1,NOT(TRIM(X420)="")),COUNT($D$3:D419)+1,"")</f>
        <v/>
      </c>
      <c r="E420" s="160" t="s">
        <v>529</v>
      </c>
      <c r="F420" s="1020"/>
      <c r="G420" s="945"/>
      <c r="H420" s="946"/>
      <c r="I420" s="946"/>
      <c r="J420" s="946"/>
      <c r="K420" s="935"/>
      <c r="L420" s="941"/>
      <c r="M420" s="941"/>
      <c r="N420" s="936"/>
      <c r="O420" s="935"/>
      <c r="P420" s="941"/>
      <c r="Q420" s="941"/>
      <c r="R420" s="941"/>
      <c r="S420" s="216"/>
      <c r="T420" s="255"/>
      <c r="U420" s="947"/>
      <c r="V420" s="947"/>
      <c r="W420" s="947"/>
      <c r="X420" s="954"/>
      <c r="Y420" s="955"/>
      <c r="Z420" s="947"/>
      <c r="AA420" s="947"/>
      <c r="AB420" s="948"/>
      <c r="AC420" s="948"/>
      <c r="AD420" s="948"/>
      <c r="AE420" s="948"/>
      <c r="AF420" s="948"/>
      <c r="AG420" s="948"/>
      <c r="AH420" s="927"/>
      <c r="AI420" s="928"/>
      <c r="AJ420" s="935"/>
      <c r="AK420" s="941"/>
      <c r="AL420" s="941"/>
      <c r="AM420" s="941"/>
      <c r="AN420" s="949"/>
      <c r="AO420" s="139"/>
      <c r="AP420" s="147" t="s">
        <v>614</v>
      </c>
      <c r="AQ420" s="145"/>
      <c r="AR420" s="145"/>
      <c r="AS420" s="145"/>
      <c r="AT420" s="145"/>
      <c r="AU420" s="195"/>
      <c r="AV420" s="195"/>
      <c r="AW420" s="195"/>
      <c r="AX420" s="195"/>
      <c r="AY420" s="145"/>
      <c r="AZ420" s="143">
        <v>9</v>
      </c>
      <c r="BA420" s="143" t="str">
        <f t="shared" si="25"/>
        <v/>
      </c>
      <c r="BB420" s="143" t="str">
        <f t="shared" si="23"/>
        <v/>
      </c>
    </row>
    <row r="421" spans="1:54" ht="18" customHeight="1" x14ac:dyDescent="0.15">
      <c r="A421" s="146">
        <f t="shared" si="24"/>
        <v>0</v>
      </c>
      <c r="B421" s="219" t="str">
        <f>IF(A421=1,COUNT($B$8:B420)+1,"")</f>
        <v/>
      </c>
      <c r="C421" s="213" t="str">
        <f>IF(AND(A421=1,NOT(TRIM(AD421)="")),COUNT($C$3:C420)+1,"")</f>
        <v/>
      </c>
      <c r="D421" s="219" t="str">
        <f>IF(AND(A421=1,NOT(TRIM(X421)="")),COUNT($D$3:D420)+1,"")</f>
        <v/>
      </c>
      <c r="E421" s="160" t="s">
        <v>529</v>
      </c>
      <c r="F421" s="1020"/>
      <c r="G421" s="945"/>
      <c r="H421" s="946"/>
      <c r="I421" s="946"/>
      <c r="J421" s="946"/>
      <c r="K421" s="935"/>
      <c r="L421" s="941"/>
      <c r="M421" s="941"/>
      <c r="N421" s="936"/>
      <c r="O421" s="935"/>
      <c r="P421" s="941"/>
      <c r="Q421" s="941"/>
      <c r="R421" s="941"/>
      <c r="S421" s="216"/>
      <c r="T421" s="255"/>
      <c r="U421" s="947"/>
      <c r="V421" s="947"/>
      <c r="W421" s="947"/>
      <c r="X421" s="954"/>
      <c r="Y421" s="955"/>
      <c r="Z421" s="947"/>
      <c r="AA421" s="947"/>
      <c r="AB421" s="948"/>
      <c r="AC421" s="948"/>
      <c r="AD421" s="948"/>
      <c r="AE421" s="948"/>
      <c r="AF421" s="948"/>
      <c r="AG421" s="948"/>
      <c r="AH421" s="927"/>
      <c r="AI421" s="928"/>
      <c r="AJ421" s="935"/>
      <c r="AK421" s="941"/>
      <c r="AL421" s="941"/>
      <c r="AM421" s="941"/>
      <c r="AN421" s="949"/>
      <c r="AO421" s="139"/>
      <c r="AP421" s="982" t="s">
        <v>415</v>
      </c>
      <c r="AQ421" s="983"/>
      <c r="AR421" s="983"/>
      <c r="AS421" s="984"/>
      <c r="AT421" s="145"/>
      <c r="AU421" s="195"/>
      <c r="AV421" s="195"/>
      <c r="AW421" s="195"/>
      <c r="AX421" s="195"/>
      <c r="AY421" s="145"/>
      <c r="AZ421" s="143">
        <v>9</v>
      </c>
      <c r="BA421" s="143" t="str">
        <f t="shared" si="25"/>
        <v/>
      </c>
      <c r="BB421" s="143" t="str">
        <f t="shared" si="23"/>
        <v/>
      </c>
    </row>
    <row r="422" spans="1:54" ht="18" customHeight="1" x14ac:dyDescent="0.15">
      <c r="A422" s="146">
        <f t="shared" si="24"/>
        <v>0</v>
      </c>
      <c r="B422" s="219" t="str">
        <f>IF(A422=1,COUNT($B$8:B421)+1,"")</f>
        <v/>
      </c>
      <c r="C422" s="213" t="str">
        <f>IF(AND(A422=1,NOT(TRIM(AD422)="")),COUNT($C$3:C421)+1,"")</f>
        <v/>
      </c>
      <c r="D422" s="219" t="str">
        <f>IF(AND(A422=1,NOT(TRIM(X422)="")),COUNT($D$3:D421)+1,"")</f>
        <v/>
      </c>
      <c r="E422" s="160" t="s">
        <v>529</v>
      </c>
      <c r="F422" s="1020"/>
      <c r="G422" s="945"/>
      <c r="H422" s="946"/>
      <c r="I422" s="946"/>
      <c r="J422" s="946"/>
      <c r="K422" s="935"/>
      <c r="L422" s="941"/>
      <c r="M422" s="941"/>
      <c r="N422" s="936"/>
      <c r="O422" s="935"/>
      <c r="P422" s="941"/>
      <c r="Q422" s="941"/>
      <c r="R422" s="941"/>
      <c r="S422" s="216"/>
      <c r="T422" s="255"/>
      <c r="U422" s="947"/>
      <c r="V422" s="947"/>
      <c r="W422" s="947"/>
      <c r="X422" s="954"/>
      <c r="Y422" s="955"/>
      <c r="Z422" s="947"/>
      <c r="AA422" s="947"/>
      <c r="AB422" s="948"/>
      <c r="AC422" s="948"/>
      <c r="AD422" s="948"/>
      <c r="AE422" s="948"/>
      <c r="AF422" s="948"/>
      <c r="AG422" s="948"/>
      <c r="AH422" s="927"/>
      <c r="AI422" s="928"/>
      <c r="AJ422" s="935"/>
      <c r="AK422" s="941"/>
      <c r="AL422" s="941"/>
      <c r="AM422" s="941"/>
      <c r="AN422" s="949"/>
      <c r="AO422" s="139"/>
      <c r="AP422" s="982" t="s">
        <v>416</v>
      </c>
      <c r="AQ422" s="983"/>
      <c r="AR422" s="983"/>
      <c r="AS422" s="984"/>
      <c r="AT422" s="145"/>
      <c r="AU422" s="195"/>
      <c r="AV422" s="195"/>
      <c r="AW422" s="195"/>
      <c r="AX422" s="195"/>
      <c r="AY422" s="145"/>
      <c r="AZ422" s="143">
        <v>9</v>
      </c>
      <c r="BA422" s="143" t="str">
        <f t="shared" si="25"/>
        <v/>
      </c>
      <c r="BB422" s="143" t="str">
        <f t="shared" si="23"/>
        <v/>
      </c>
    </row>
    <row r="423" spans="1:54" ht="18" customHeight="1" x14ac:dyDescent="0.15">
      <c r="A423" s="146">
        <f t="shared" si="24"/>
        <v>0</v>
      </c>
      <c r="B423" s="219" t="str">
        <f>IF(A423=1,COUNT($B$8:B422)+1,"")</f>
        <v/>
      </c>
      <c r="C423" s="213" t="str">
        <f>IF(AND(A423=1,NOT(TRIM(AD423)="")),COUNT($C$3:C422)+1,"")</f>
        <v/>
      </c>
      <c r="D423" s="219" t="str">
        <f>IF(AND(A423=1,NOT(TRIM(X423)="")),COUNT($D$3:D422)+1,"")</f>
        <v/>
      </c>
      <c r="E423" s="160" t="s">
        <v>529</v>
      </c>
      <c r="F423" s="1020" t="s">
        <v>414</v>
      </c>
      <c r="G423" s="945"/>
      <c r="H423" s="946"/>
      <c r="I423" s="946"/>
      <c r="J423" s="946"/>
      <c r="K423" s="935"/>
      <c r="L423" s="941"/>
      <c r="M423" s="941"/>
      <c r="N423" s="936"/>
      <c r="O423" s="935"/>
      <c r="P423" s="941"/>
      <c r="Q423" s="941"/>
      <c r="R423" s="941"/>
      <c r="S423" s="216"/>
      <c r="T423" s="255"/>
      <c r="U423" s="947"/>
      <c r="V423" s="947"/>
      <c r="W423" s="947"/>
      <c r="X423" s="954"/>
      <c r="Y423" s="955"/>
      <c r="Z423" s="947"/>
      <c r="AA423" s="947"/>
      <c r="AB423" s="948"/>
      <c r="AC423" s="948"/>
      <c r="AD423" s="948"/>
      <c r="AE423" s="948"/>
      <c r="AF423" s="948"/>
      <c r="AG423" s="948"/>
      <c r="AH423" s="927"/>
      <c r="AI423" s="928"/>
      <c r="AJ423" s="935"/>
      <c r="AK423" s="941"/>
      <c r="AL423" s="941"/>
      <c r="AM423" s="941"/>
      <c r="AN423" s="949"/>
      <c r="AO423" s="139"/>
      <c r="AP423" s="982" t="s">
        <v>417</v>
      </c>
      <c r="AQ423" s="983"/>
      <c r="AR423" s="983"/>
      <c r="AS423" s="984"/>
      <c r="AT423" s="145"/>
      <c r="AU423" s="195"/>
      <c r="AV423" s="195"/>
      <c r="AW423" s="195"/>
      <c r="AX423" s="195"/>
      <c r="AY423" s="145"/>
      <c r="AZ423" s="143">
        <v>9</v>
      </c>
      <c r="BA423" s="143" t="str">
        <f t="shared" si="25"/>
        <v/>
      </c>
      <c r="BB423" s="143" t="str">
        <f t="shared" si="23"/>
        <v/>
      </c>
    </row>
    <row r="424" spans="1:54" ht="18" customHeight="1" x14ac:dyDescent="0.15">
      <c r="A424" s="146">
        <f t="shared" si="24"/>
        <v>0</v>
      </c>
      <c r="B424" s="219" t="str">
        <f>IF(A424=1,COUNT($B$8:B423)+1,"")</f>
        <v/>
      </c>
      <c r="C424" s="213" t="str">
        <f>IF(AND(A424=1,NOT(TRIM(AD424)="")),COUNT($C$3:C423)+1,"")</f>
        <v/>
      </c>
      <c r="D424" s="219" t="str">
        <f>IF(AND(A424=1,NOT(TRIM(X424)="")),COUNT($D$3:D423)+1,"")</f>
        <v/>
      </c>
      <c r="E424" s="160" t="s">
        <v>529</v>
      </c>
      <c r="F424" s="1020"/>
      <c r="G424" s="945"/>
      <c r="H424" s="946"/>
      <c r="I424" s="946"/>
      <c r="J424" s="946"/>
      <c r="K424" s="935"/>
      <c r="L424" s="941"/>
      <c r="M424" s="941"/>
      <c r="N424" s="936"/>
      <c r="O424" s="935"/>
      <c r="P424" s="941"/>
      <c r="Q424" s="941"/>
      <c r="R424" s="941"/>
      <c r="S424" s="216"/>
      <c r="T424" s="255"/>
      <c r="U424" s="947"/>
      <c r="V424" s="947"/>
      <c r="W424" s="947"/>
      <c r="X424" s="954"/>
      <c r="Y424" s="955"/>
      <c r="Z424" s="947"/>
      <c r="AA424" s="947"/>
      <c r="AB424" s="948"/>
      <c r="AC424" s="948"/>
      <c r="AD424" s="948"/>
      <c r="AE424" s="948"/>
      <c r="AF424" s="948"/>
      <c r="AG424" s="948"/>
      <c r="AH424" s="927"/>
      <c r="AI424" s="928"/>
      <c r="AJ424" s="935"/>
      <c r="AK424" s="941"/>
      <c r="AL424" s="941"/>
      <c r="AM424" s="941"/>
      <c r="AN424" s="949"/>
      <c r="AO424" s="139"/>
      <c r="AP424" s="982" t="s">
        <v>418</v>
      </c>
      <c r="AQ424" s="983"/>
      <c r="AR424" s="983"/>
      <c r="AS424" s="984"/>
      <c r="AT424" s="145"/>
      <c r="AU424" s="195"/>
      <c r="AV424" s="195"/>
      <c r="AW424" s="195"/>
      <c r="AX424" s="195"/>
      <c r="AY424" s="145"/>
      <c r="AZ424" s="143">
        <v>9</v>
      </c>
      <c r="BA424" s="143" t="str">
        <f t="shared" si="25"/>
        <v/>
      </c>
      <c r="BB424" s="143" t="str">
        <f t="shared" si="23"/>
        <v/>
      </c>
    </row>
    <row r="425" spans="1:54" ht="18" customHeight="1" x14ac:dyDescent="0.15">
      <c r="A425" s="146">
        <f t="shared" si="24"/>
        <v>0</v>
      </c>
      <c r="B425" s="219" t="str">
        <f>IF(A425=1,COUNT($B$8:B424)+1,"")</f>
        <v/>
      </c>
      <c r="C425" s="213" t="str">
        <f>IF(AND(A425=1,NOT(TRIM(AD425)="")),COUNT($C$3:C424)+1,"")</f>
        <v/>
      </c>
      <c r="D425" s="219" t="str">
        <f>IF(AND(A425=1,NOT(TRIM(X425)="")),COUNT($D$3:D424)+1,"")</f>
        <v/>
      </c>
      <c r="E425" s="160" t="s">
        <v>529</v>
      </c>
      <c r="F425" s="1020"/>
      <c r="G425" s="945"/>
      <c r="H425" s="946"/>
      <c r="I425" s="946"/>
      <c r="J425" s="946"/>
      <c r="K425" s="935"/>
      <c r="L425" s="941"/>
      <c r="M425" s="941"/>
      <c r="N425" s="936"/>
      <c r="O425" s="935"/>
      <c r="P425" s="941"/>
      <c r="Q425" s="941"/>
      <c r="R425" s="941"/>
      <c r="S425" s="216"/>
      <c r="T425" s="255"/>
      <c r="U425" s="947"/>
      <c r="V425" s="947"/>
      <c r="W425" s="947"/>
      <c r="X425" s="954"/>
      <c r="Y425" s="955"/>
      <c r="Z425" s="947"/>
      <c r="AA425" s="947"/>
      <c r="AB425" s="948"/>
      <c r="AC425" s="948"/>
      <c r="AD425" s="948"/>
      <c r="AE425" s="948"/>
      <c r="AF425" s="948"/>
      <c r="AG425" s="948"/>
      <c r="AH425" s="927"/>
      <c r="AI425" s="928"/>
      <c r="AJ425" s="935"/>
      <c r="AK425" s="941"/>
      <c r="AL425" s="941"/>
      <c r="AM425" s="941"/>
      <c r="AN425" s="949"/>
      <c r="AO425" s="139"/>
      <c r="AP425" s="982" t="s">
        <v>419</v>
      </c>
      <c r="AQ425" s="983"/>
      <c r="AR425" s="983"/>
      <c r="AS425" s="984"/>
      <c r="AT425" s="145"/>
      <c r="AU425" s="195"/>
      <c r="AV425" s="195"/>
      <c r="AW425" s="195"/>
      <c r="AX425" s="195"/>
      <c r="AY425" s="145"/>
      <c r="AZ425" s="143">
        <v>9</v>
      </c>
      <c r="BA425" s="143" t="str">
        <f t="shared" si="25"/>
        <v/>
      </c>
      <c r="BB425" s="143" t="str">
        <f t="shared" si="23"/>
        <v/>
      </c>
    </row>
    <row r="426" spans="1:54" ht="18" customHeight="1" x14ac:dyDescent="0.15">
      <c r="A426" s="146">
        <f t="shared" si="24"/>
        <v>0</v>
      </c>
      <c r="B426" s="219" t="str">
        <f>IF(A426=1,COUNT($B$8:B425)+1,"")</f>
        <v/>
      </c>
      <c r="C426" s="213" t="str">
        <f>IF(AND(A426=1,NOT(TRIM(AD426)="")),COUNT($C$3:C425)+1,"")</f>
        <v/>
      </c>
      <c r="D426" s="219" t="str">
        <f>IF(AND(A426=1,NOT(TRIM(X426)="")),COUNT($D$3:D425)+1,"")</f>
        <v/>
      </c>
      <c r="E426" s="160" t="s">
        <v>529</v>
      </c>
      <c r="F426" s="1020"/>
      <c r="G426" s="945"/>
      <c r="H426" s="946"/>
      <c r="I426" s="946"/>
      <c r="J426" s="946"/>
      <c r="K426" s="935"/>
      <c r="L426" s="941"/>
      <c r="M426" s="941"/>
      <c r="N426" s="936"/>
      <c r="O426" s="935"/>
      <c r="P426" s="941"/>
      <c r="Q426" s="941"/>
      <c r="R426" s="941"/>
      <c r="S426" s="216"/>
      <c r="T426" s="255"/>
      <c r="U426" s="947"/>
      <c r="V426" s="947"/>
      <c r="W426" s="947"/>
      <c r="X426" s="954"/>
      <c r="Y426" s="955"/>
      <c r="Z426" s="947"/>
      <c r="AA426" s="947"/>
      <c r="AB426" s="948"/>
      <c r="AC426" s="948"/>
      <c r="AD426" s="948"/>
      <c r="AE426" s="948"/>
      <c r="AF426" s="948"/>
      <c r="AG426" s="948"/>
      <c r="AH426" s="927"/>
      <c r="AI426" s="928"/>
      <c r="AJ426" s="935"/>
      <c r="AK426" s="941"/>
      <c r="AL426" s="941"/>
      <c r="AM426" s="941"/>
      <c r="AN426" s="949"/>
      <c r="AO426" s="139"/>
      <c r="AP426" s="982" t="s">
        <v>420</v>
      </c>
      <c r="AQ426" s="983"/>
      <c r="AR426" s="983"/>
      <c r="AS426" s="984"/>
      <c r="AT426" s="145"/>
      <c r="AU426" s="195"/>
      <c r="AV426" s="195"/>
      <c r="AW426" s="195"/>
      <c r="AX426" s="195"/>
      <c r="AY426" s="145"/>
      <c r="AZ426" s="143">
        <v>9</v>
      </c>
      <c r="BA426" s="143" t="str">
        <f t="shared" si="25"/>
        <v/>
      </c>
      <c r="BB426" s="143" t="str">
        <f t="shared" si="23"/>
        <v/>
      </c>
    </row>
    <row r="427" spans="1:54" ht="18" customHeight="1" x14ac:dyDescent="0.15">
      <c r="A427" s="146">
        <f t="shared" si="24"/>
        <v>0</v>
      </c>
      <c r="B427" s="219" t="str">
        <f>IF(A427=1,COUNT($B$8:B426)+1,"")</f>
        <v/>
      </c>
      <c r="C427" s="213" t="str">
        <f>IF(AND(A427=1,NOT(TRIM(AD427)="")),COUNT($C$3:C426)+1,"")</f>
        <v/>
      </c>
      <c r="D427" s="219" t="str">
        <f>IF(AND(A427=1,NOT(TRIM(X427)="")),COUNT($D$3:D426)+1,"")</f>
        <v/>
      </c>
      <c r="E427" s="160" t="s">
        <v>529</v>
      </c>
      <c r="F427" s="1020"/>
      <c r="G427" s="945"/>
      <c r="H427" s="946"/>
      <c r="I427" s="946"/>
      <c r="J427" s="946"/>
      <c r="K427" s="935"/>
      <c r="L427" s="941"/>
      <c r="M427" s="941"/>
      <c r="N427" s="936"/>
      <c r="O427" s="935"/>
      <c r="P427" s="941"/>
      <c r="Q427" s="941"/>
      <c r="R427" s="941"/>
      <c r="S427" s="216"/>
      <c r="T427" s="255"/>
      <c r="U427" s="947"/>
      <c r="V427" s="947"/>
      <c r="W427" s="947"/>
      <c r="X427" s="954"/>
      <c r="Y427" s="955"/>
      <c r="Z427" s="947"/>
      <c r="AA427" s="947"/>
      <c r="AB427" s="948"/>
      <c r="AC427" s="948"/>
      <c r="AD427" s="948"/>
      <c r="AE427" s="948"/>
      <c r="AF427" s="948"/>
      <c r="AG427" s="948"/>
      <c r="AH427" s="927"/>
      <c r="AI427" s="928"/>
      <c r="AJ427" s="935"/>
      <c r="AK427" s="941"/>
      <c r="AL427" s="941"/>
      <c r="AM427" s="941"/>
      <c r="AN427" s="949"/>
      <c r="AO427" s="139"/>
      <c r="AP427" s="982" t="s">
        <v>421</v>
      </c>
      <c r="AQ427" s="983"/>
      <c r="AR427" s="983"/>
      <c r="AS427" s="984"/>
      <c r="AT427" s="145"/>
      <c r="AU427" s="195"/>
      <c r="AV427" s="195"/>
      <c r="AW427" s="195"/>
      <c r="AX427" s="195"/>
      <c r="AY427" s="145"/>
      <c r="AZ427" s="143">
        <v>9</v>
      </c>
      <c r="BA427" s="143" t="str">
        <f t="shared" si="25"/>
        <v/>
      </c>
      <c r="BB427" s="143" t="str">
        <f t="shared" si="23"/>
        <v/>
      </c>
    </row>
    <row r="428" spans="1:54" ht="18" customHeight="1" x14ac:dyDescent="0.15">
      <c r="A428" s="146">
        <f t="shared" si="24"/>
        <v>0</v>
      </c>
      <c r="B428" s="219" t="str">
        <f>IF(A428=1,COUNT($B$8:B427)+1,"")</f>
        <v/>
      </c>
      <c r="C428" s="213" t="str">
        <f>IF(AND(A428=1,NOT(TRIM(AD428)="")),COUNT($C$3:C427)+1,"")</f>
        <v/>
      </c>
      <c r="D428" s="219" t="str">
        <f>IF(AND(A428=1,NOT(TRIM(X428)="")),COUNT($D$3:D427)+1,"")</f>
        <v/>
      </c>
      <c r="E428" s="160" t="s">
        <v>529</v>
      </c>
      <c r="F428" s="1020"/>
      <c r="G428" s="945"/>
      <c r="H428" s="946"/>
      <c r="I428" s="946"/>
      <c r="J428" s="946"/>
      <c r="K428" s="935"/>
      <c r="L428" s="941"/>
      <c r="M428" s="941"/>
      <c r="N428" s="936"/>
      <c r="O428" s="935"/>
      <c r="P428" s="941"/>
      <c r="Q428" s="941"/>
      <c r="R428" s="941"/>
      <c r="S428" s="216"/>
      <c r="T428" s="255"/>
      <c r="U428" s="947"/>
      <c r="V428" s="947"/>
      <c r="W428" s="947"/>
      <c r="X428" s="954"/>
      <c r="Y428" s="955"/>
      <c r="Z428" s="947"/>
      <c r="AA428" s="947"/>
      <c r="AB428" s="948"/>
      <c r="AC428" s="948"/>
      <c r="AD428" s="948"/>
      <c r="AE428" s="948"/>
      <c r="AF428" s="948"/>
      <c r="AG428" s="948"/>
      <c r="AH428" s="927"/>
      <c r="AI428" s="928"/>
      <c r="AJ428" s="935"/>
      <c r="AK428" s="941"/>
      <c r="AL428" s="941"/>
      <c r="AM428" s="941"/>
      <c r="AN428" s="949"/>
      <c r="AO428" s="139"/>
      <c r="AP428" s="982" t="s">
        <v>422</v>
      </c>
      <c r="AQ428" s="983"/>
      <c r="AR428" s="983"/>
      <c r="AS428" s="984"/>
      <c r="AT428" s="139"/>
      <c r="AU428" s="195"/>
      <c r="AV428" s="195"/>
      <c r="AW428" s="195"/>
      <c r="AX428" s="195"/>
      <c r="AY428" s="139"/>
      <c r="AZ428" s="143">
        <v>9</v>
      </c>
      <c r="BA428" s="143" t="str">
        <f t="shared" si="25"/>
        <v/>
      </c>
      <c r="BB428" s="143" t="str">
        <f t="shared" si="23"/>
        <v/>
      </c>
    </row>
    <row r="429" spans="1:54" ht="18" customHeight="1" x14ac:dyDescent="0.15">
      <c r="A429" s="146">
        <f t="shared" si="24"/>
        <v>0</v>
      </c>
      <c r="B429" s="219" t="str">
        <f>IF(A429=1,COUNT($B$8:B428)+1,"")</f>
        <v/>
      </c>
      <c r="C429" s="213" t="str">
        <f>IF(AND(A429=1,NOT(TRIM(AD429)="")),COUNT($C$3:C428)+1,"")</f>
        <v/>
      </c>
      <c r="D429" s="219" t="str">
        <f>IF(AND(A429=1,NOT(TRIM(X429)="")),COUNT($D$3:D428)+1,"")</f>
        <v/>
      </c>
      <c r="E429" s="160" t="s">
        <v>529</v>
      </c>
      <c r="F429" s="1020"/>
      <c r="G429" s="945"/>
      <c r="H429" s="946"/>
      <c r="I429" s="946"/>
      <c r="J429" s="946"/>
      <c r="K429" s="935"/>
      <c r="L429" s="941"/>
      <c r="M429" s="941"/>
      <c r="N429" s="936"/>
      <c r="O429" s="935"/>
      <c r="P429" s="941"/>
      <c r="Q429" s="941"/>
      <c r="R429" s="941"/>
      <c r="S429" s="216"/>
      <c r="T429" s="255"/>
      <c r="U429" s="947"/>
      <c r="V429" s="947"/>
      <c r="W429" s="947"/>
      <c r="X429" s="954"/>
      <c r="Y429" s="955"/>
      <c r="Z429" s="947"/>
      <c r="AA429" s="947"/>
      <c r="AB429" s="948"/>
      <c r="AC429" s="948"/>
      <c r="AD429" s="948"/>
      <c r="AE429" s="948"/>
      <c r="AF429" s="948"/>
      <c r="AG429" s="948"/>
      <c r="AH429" s="927"/>
      <c r="AI429" s="928"/>
      <c r="AJ429" s="935"/>
      <c r="AK429" s="941"/>
      <c r="AL429" s="941"/>
      <c r="AM429" s="941"/>
      <c r="AN429" s="949"/>
      <c r="AO429" s="139"/>
      <c r="AP429" s="1003" t="s">
        <v>423</v>
      </c>
      <c r="AQ429" s="1004"/>
      <c r="AR429" s="1004"/>
      <c r="AS429" s="1005"/>
      <c r="AT429" s="139"/>
      <c r="AU429" s="195"/>
      <c r="AV429" s="195"/>
      <c r="AW429" s="195"/>
      <c r="AX429" s="195"/>
      <c r="AY429" s="139"/>
      <c r="AZ429" s="143">
        <v>9</v>
      </c>
      <c r="BA429" s="143" t="str">
        <f t="shared" si="25"/>
        <v/>
      </c>
      <c r="BB429" s="143" t="str">
        <f t="shared" si="23"/>
        <v/>
      </c>
    </row>
    <row r="430" spans="1:54" ht="18" customHeight="1" x14ac:dyDescent="0.15">
      <c r="A430" s="146">
        <f t="shared" si="24"/>
        <v>0</v>
      </c>
      <c r="B430" s="219" t="str">
        <f>IF(A430=1,COUNT($B$8:B429)+1,"")</f>
        <v/>
      </c>
      <c r="C430" s="213" t="str">
        <f>IF(AND(A430=1,NOT(TRIM(AD430)="")),COUNT($C$3:C429)+1,"")</f>
        <v/>
      </c>
      <c r="D430" s="219" t="str">
        <f>IF(AND(A430=1,NOT(TRIM(X430)="")),COUNT($D$3:D429)+1,"")</f>
        <v/>
      </c>
      <c r="E430" s="160" t="s">
        <v>529</v>
      </c>
      <c r="F430" s="1020"/>
      <c r="G430" s="945"/>
      <c r="H430" s="946"/>
      <c r="I430" s="946"/>
      <c r="J430" s="946"/>
      <c r="K430" s="935"/>
      <c r="L430" s="941"/>
      <c r="M430" s="941"/>
      <c r="N430" s="936"/>
      <c r="O430" s="935"/>
      <c r="P430" s="941"/>
      <c r="Q430" s="941"/>
      <c r="R430" s="941"/>
      <c r="S430" s="216"/>
      <c r="T430" s="255"/>
      <c r="U430" s="947"/>
      <c r="V430" s="947"/>
      <c r="W430" s="947"/>
      <c r="X430" s="954"/>
      <c r="Y430" s="955"/>
      <c r="Z430" s="947"/>
      <c r="AA430" s="947"/>
      <c r="AB430" s="948"/>
      <c r="AC430" s="948"/>
      <c r="AD430" s="948"/>
      <c r="AE430" s="948"/>
      <c r="AF430" s="948"/>
      <c r="AG430" s="948"/>
      <c r="AH430" s="927"/>
      <c r="AI430" s="928"/>
      <c r="AJ430" s="935"/>
      <c r="AK430" s="941"/>
      <c r="AL430" s="941"/>
      <c r="AM430" s="941"/>
      <c r="AN430" s="949"/>
      <c r="AO430" s="139"/>
      <c r="AP430" s="982" t="s">
        <v>391</v>
      </c>
      <c r="AQ430" s="983"/>
      <c r="AR430" s="983"/>
      <c r="AS430" s="984"/>
      <c r="AT430" s="148"/>
      <c r="AU430" s="195"/>
      <c r="AV430" s="195"/>
      <c r="AW430" s="195"/>
      <c r="AX430" s="195"/>
      <c r="AY430" s="148"/>
      <c r="AZ430" s="143">
        <v>9</v>
      </c>
      <c r="BA430" s="143" t="str">
        <f t="shared" si="25"/>
        <v/>
      </c>
      <c r="BB430" s="143" t="str">
        <f t="shared" si="23"/>
        <v/>
      </c>
    </row>
    <row r="431" spans="1:54" ht="18" customHeight="1" x14ac:dyDescent="0.15">
      <c r="A431" s="146">
        <f t="shared" si="24"/>
        <v>0</v>
      </c>
      <c r="B431" s="219" t="str">
        <f>IF(A431=1,COUNT($B$8:B430)+1,"")</f>
        <v/>
      </c>
      <c r="C431" s="213" t="str">
        <f>IF(AND(A431=1,NOT(TRIM(AD431)="")),COUNT($C$3:C430)+1,"")</f>
        <v/>
      </c>
      <c r="D431" s="219" t="str">
        <f>IF(AND(A431=1,NOT(TRIM(X431)="")),COUNT($D$3:D430)+1,"")</f>
        <v/>
      </c>
      <c r="E431" s="160" t="s">
        <v>529</v>
      </c>
      <c r="F431" s="1020"/>
      <c r="G431" s="945"/>
      <c r="H431" s="946"/>
      <c r="I431" s="946"/>
      <c r="J431" s="946"/>
      <c r="K431" s="935"/>
      <c r="L431" s="941"/>
      <c r="M431" s="941"/>
      <c r="N431" s="936"/>
      <c r="O431" s="935"/>
      <c r="P431" s="941"/>
      <c r="Q431" s="941"/>
      <c r="R431" s="941"/>
      <c r="S431" s="216"/>
      <c r="T431" s="255"/>
      <c r="U431" s="947"/>
      <c r="V431" s="947"/>
      <c r="W431" s="947"/>
      <c r="X431" s="954"/>
      <c r="Y431" s="955"/>
      <c r="Z431" s="947"/>
      <c r="AA431" s="947"/>
      <c r="AB431" s="948"/>
      <c r="AC431" s="948"/>
      <c r="AD431" s="948"/>
      <c r="AE431" s="948"/>
      <c r="AF431" s="948"/>
      <c r="AG431" s="948"/>
      <c r="AH431" s="927"/>
      <c r="AI431" s="928"/>
      <c r="AJ431" s="935"/>
      <c r="AK431" s="941"/>
      <c r="AL431" s="941"/>
      <c r="AM431" s="941"/>
      <c r="AN431" s="949"/>
      <c r="AO431" s="139"/>
      <c r="AP431" s="982"/>
      <c r="AQ431" s="983"/>
      <c r="AR431" s="983"/>
      <c r="AS431" s="984"/>
      <c r="AT431" s="148"/>
      <c r="AU431" s="195"/>
      <c r="AV431" s="195"/>
      <c r="AW431" s="195"/>
      <c r="AX431" s="195"/>
      <c r="AY431" s="148"/>
      <c r="AZ431" s="143">
        <v>9</v>
      </c>
      <c r="BA431" s="143" t="str">
        <f t="shared" si="25"/>
        <v/>
      </c>
      <c r="BB431" s="143" t="str">
        <f t="shared" si="23"/>
        <v/>
      </c>
    </row>
    <row r="432" spans="1:54" ht="18" customHeight="1" x14ac:dyDescent="0.15">
      <c r="A432" s="146">
        <f t="shared" si="24"/>
        <v>0</v>
      </c>
      <c r="B432" s="219" t="str">
        <f>IF(A432=1,COUNT($B$8:B431)+1,"")</f>
        <v/>
      </c>
      <c r="C432" s="213" t="str">
        <f>IF(AND(A432=1,NOT(TRIM(AD432)="")),COUNT($C$3:C431)+1,"")</f>
        <v/>
      </c>
      <c r="D432" s="219" t="str">
        <f>IF(AND(A432=1,NOT(TRIM(X432)="")),COUNT($D$3:D431)+1,"")</f>
        <v/>
      </c>
      <c r="E432" s="160" t="s">
        <v>529</v>
      </c>
      <c r="F432" s="1020"/>
      <c r="G432" s="945"/>
      <c r="H432" s="946"/>
      <c r="I432" s="946"/>
      <c r="J432" s="946"/>
      <c r="K432" s="935"/>
      <c r="L432" s="941"/>
      <c r="M432" s="941"/>
      <c r="N432" s="936"/>
      <c r="O432" s="935"/>
      <c r="P432" s="941"/>
      <c r="Q432" s="941"/>
      <c r="R432" s="941"/>
      <c r="S432" s="216"/>
      <c r="T432" s="255"/>
      <c r="U432" s="947"/>
      <c r="V432" s="947"/>
      <c r="W432" s="947"/>
      <c r="X432" s="954"/>
      <c r="Y432" s="955"/>
      <c r="Z432" s="947"/>
      <c r="AA432" s="947"/>
      <c r="AB432" s="948"/>
      <c r="AC432" s="948"/>
      <c r="AD432" s="948"/>
      <c r="AE432" s="948"/>
      <c r="AF432" s="948"/>
      <c r="AG432" s="948"/>
      <c r="AH432" s="927"/>
      <c r="AI432" s="928"/>
      <c r="AJ432" s="935"/>
      <c r="AK432" s="941"/>
      <c r="AL432" s="941"/>
      <c r="AM432" s="941"/>
      <c r="AN432" s="949"/>
      <c r="AO432" s="139"/>
      <c r="AP432" s="982"/>
      <c r="AQ432" s="983"/>
      <c r="AR432" s="983"/>
      <c r="AS432" s="984"/>
      <c r="AT432" s="145"/>
      <c r="AU432" s="145"/>
      <c r="AV432" s="145"/>
      <c r="AW432" s="145"/>
      <c r="AX432" s="145"/>
      <c r="AY432" s="145"/>
      <c r="AZ432" s="143">
        <v>9</v>
      </c>
      <c r="BA432" s="143" t="str">
        <f t="shared" si="25"/>
        <v/>
      </c>
      <c r="BB432" s="143" t="str">
        <f t="shared" si="23"/>
        <v/>
      </c>
    </row>
    <row r="433" spans="1:54" ht="18" customHeight="1" x14ac:dyDescent="0.15">
      <c r="A433" s="146">
        <f t="shared" si="24"/>
        <v>0</v>
      </c>
      <c r="B433" s="219" t="str">
        <f>IF(A433=1,COUNT($B$8:B432)+1,"")</f>
        <v/>
      </c>
      <c r="C433" s="213" t="str">
        <f>IF(AND(A433=1,NOT(TRIM(AD433)="")),COUNT($C$3:C432)+1,"")</f>
        <v/>
      </c>
      <c r="D433" s="219" t="str">
        <f>IF(AND(A433=1,NOT(TRIM(X433)="")),COUNT($D$3:D432)+1,"")</f>
        <v/>
      </c>
      <c r="E433" s="160" t="s">
        <v>529</v>
      </c>
      <c r="F433" s="1020" t="s">
        <v>414</v>
      </c>
      <c r="G433" s="945"/>
      <c r="H433" s="946"/>
      <c r="I433" s="946"/>
      <c r="J433" s="946"/>
      <c r="K433" s="935"/>
      <c r="L433" s="941"/>
      <c r="M433" s="941"/>
      <c r="N433" s="936"/>
      <c r="O433" s="935"/>
      <c r="P433" s="941"/>
      <c r="Q433" s="941"/>
      <c r="R433" s="941"/>
      <c r="S433" s="216"/>
      <c r="T433" s="255"/>
      <c r="U433" s="947"/>
      <c r="V433" s="947"/>
      <c r="W433" s="947"/>
      <c r="X433" s="954"/>
      <c r="Y433" s="955"/>
      <c r="Z433" s="947"/>
      <c r="AA433" s="947"/>
      <c r="AB433" s="948"/>
      <c r="AC433" s="948"/>
      <c r="AD433" s="948"/>
      <c r="AE433" s="948"/>
      <c r="AF433" s="948"/>
      <c r="AG433" s="948"/>
      <c r="AH433" s="927"/>
      <c r="AI433" s="928"/>
      <c r="AJ433" s="935"/>
      <c r="AK433" s="941"/>
      <c r="AL433" s="941"/>
      <c r="AM433" s="941"/>
      <c r="AN433" s="949"/>
      <c r="AO433" s="139"/>
      <c r="AP433" s="982"/>
      <c r="AQ433" s="983"/>
      <c r="AR433" s="983"/>
      <c r="AS433" s="984"/>
      <c r="AT433" s="148"/>
      <c r="AU433" s="148"/>
      <c r="AV433" s="148"/>
      <c r="AW433" s="148"/>
      <c r="AX433" s="148"/>
      <c r="AY433" s="148"/>
      <c r="AZ433" s="143">
        <v>9</v>
      </c>
      <c r="BA433" s="143" t="str">
        <f>IF(ISBLANK(G433),"",VLOOKUP(G433,$BD$403:$BF$412,2))</f>
        <v/>
      </c>
      <c r="BB433" s="143" t="str">
        <f t="shared" si="23"/>
        <v/>
      </c>
    </row>
    <row r="434" spans="1:54" ht="18" customHeight="1" x14ac:dyDescent="0.15">
      <c r="A434" s="146">
        <f t="shared" si="24"/>
        <v>0</v>
      </c>
      <c r="B434" s="219" t="str">
        <f>IF(A434=1,COUNT($B$8:B433)+1,"")</f>
        <v/>
      </c>
      <c r="C434" s="213" t="str">
        <f>IF(AND(A434=1,NOT(TRIM(AD434)="")),COUNT($C$3:C433)+1,"")</f>
        <v/>
      </c>
      <c r="D434" s="219" t="str">
        <f>IF(AND(A434=1,NOT(TRIM(X434)="")),COUNT($D$3:D433)+1,"")</f>
        <v/>
      </c>
      <c r="E434" s="160" t="s">
        <v>529</v>
      </c>
      <c r="F434" s="1020"/>
      <c r="G434" s="945"/>
      <c r="H434" s="946"/>
      <c r="I434" s="946"/>
      <c r="J434" s="946"/>
      <c r="K434" s="935"/>
      <c r="L434" s="941"/>
      <c r="M434" s="941"/>
      <c r="N434" s="936"/>
      <c r="O434" s="935"/>
      <c r="P434" s="941"/>
      <c r="Q434" s="941"/>
      <c r="R434" s="941"/>
      <c r="S434" s="216"/>
      <c r="T434" s="255"/>
      <c r="U434" s="947"/>
      <c r="V434" s="947"/>
      <c r="W434" s="947"/>
      <c r="X434" s="954"/>
      <c r="Y434" s="955"/>
      <c r="Z434" s="947"/>
      <c r="AA434" s="947"/>
      <c r="AB434" s="948"/>
      <c r="AC434" s="948"/>
      <c r="AD434" s="948"/>
      <c r="AE434" s="948"/>
      <c r="AF434" s="948"/>
      <c r="AG434" s="948"/>
      <c r="AH434" s="927"/>
      <c r="AI434" s="928"/>
      <c r="AJ434" s="935"/>
      <c r="AK434" s="941"/>
      <c r="AL434" s="941"/>
      <c r="AM434" s="941"/>
      <c r="AN434" s="949"/>
      <c r="AO434" s="139"/>
      <c r="AP434" s="982"/>
      <c r="AQ434" s="983"/>
      <c r="AR434" s="983"/>
      <c r="AS434" s="984"/>
      <c r="AT434" s="148"/>
      <c r="AU434" s="148"/>
      <c r="AV434" s="148"/>
      <c r="AW434" s="148"/>
      <c r="AX434" s="148"/>
      <c r="AY434" s="148"/>
      <c r="AZ434" s="143">
        <v>9</v>
      </c>
      <c r="BA434" s="143" t="str">
        <f t="shared" si="25"/>
        <v/>
      </c>
      <c r="BB434" s="143" t="str">
        <f t="shared" si="23"/>
        <v/>
      </c>
    </row>
    <row r="435" spans="1:54" ht="18" customHeight="1" x14ac:dyDescent="0.15">
      <c r="A435" s="146">
        <f t="shared" si="24"/>
        <v>0</v>
      </c>
      <c r="B435" s="219" t="str">
        <f>IF(A435=1,COUNT($B$8:B434)+1,"")</f>
        <v/>
      </c>
      <c r="C435" s="213" t="str">
        <f>IF(AND(A435=1,NOT(TRIM(AD435)="")),COUNT($C$3:C434)+1,"")</f>
        <v/>
      </c>
      <c r="D435" s="219" t="str">
        <f>IF(AND(A435=1,NOT(TRIM(X435)="")),COUNT($D$3:D434)+1,"")</f>
        <v/>
      </c>
      <c r="E435" s="160" t="s">
        <v>529</v>
      </c>
      <c r="F435" s="1020"/>
      <c r="G435" s="945"/>
      <c r="H435" s="946"/>
      <c r="I435" s="946"/>
      <c r="J435" s="946"/>
      <c r="K435" s="935"/>
      <c r="L435" s="941"/>
      <c r="M435" s="941"/>
      <c r="N435" s="936"/>
      <c r="O435" s="935"/>
      <c r="P435" s="941"/>
      <c r="Q435" s="941"/>
      <c r="R435" s="941"/>
      <c r="S435" s="216"/>
      <c r="T435" s="255"/>
      <c r="U435" s="947"/>
      <c r="V435" s="947"/>
      <c r="W435" s="947"/>
      <c r="X435" s="954"/>
      <c r="Y435" s="955"/>
      <c r="Z435" s="947"/>
      <c r="AA435" s="947"/>
      <c r="AB435" s="948"/>
      <c r="AC435" s="948"/>
      <c r="AD435" s="948"/>
      <c r="AE435" s="948"/>
      <c r="AF435" s="948"/>
      <c r="AG435" s="948"/>
      <c r="AH435" s="927"/>
      <c r="AI435" s="928"/>
      <c r="AJ435" s="935"/>
      <c r="AK435" s="941"/>
      <c r="AL435" s="941"/>
      <c r="AM435" s="941"/>
      <c r="AN435" s="949"/>
      <c r="AO435" s="139"/>
      <c r="AP435" s="982"/>
      <c r="AQ435" s="983"/>
      <c r="AR435" s="983"/>
      <c r="AS435" s="984"/>
      <c r="AT435" s="139"/>
      <c r="AU435" s="139"/>
      <c r="AV435" s="139"/>
      <c r="AW435" s="139"/>
      <c r="AX435" s="139"/>
      <c r="AY435" s="139"/>
      <c r="AZ435" s="143">
        <v>9</v>
      </c>
      <c r="BA435" s="143" t="str">
        <f t="shared" si="25"/>
        <v/>
      </c>
      <c r="BB435" s="143" t="str">
        <f t="shared" si="23"/>
        <v/>
      </c>
    </row>
    <row r="436" spans="1:54" ht="18" customHeight="1" x14ac:dyDescent="0.15">
      <c r="A436" s="146">
        <f t="shared" si="24"/>
        <v>0</v>
      </c>
      <c r="B436" s="219" t="str">
        <f>IF(A436=1,COUNT($B$8:B435)+1,"")</f>
        <v/>
      </c>
      <c r="C436" s="213" t="str">
        <f>IF(AND(A436=1,NOT(TRIM(AD436)="")),COUNT($C$3:C435)+1,"")</f>
        <v/>
      </c>
      <c r="D436" s="219" t="str">
        <f>IF(AND(A436=1,NOT(TRIM(X436)="")),COUNT($D$3:D435)+1,"")</f>
        <v/>
      </c>
      <c r="E436" s="160" t="s">
        <v>529</v>
      </c>
      <c r="F436" s="1020"/>
      <c r="G436" s="945"/>
      <c r="H436" s="946"/>
      <c r="I436" s="946"/>
      <c r="J436" s="946"/>
      <c r="K436" s="935"/>
      <c r="L436" s="941"/>
      <c r="M436" s="941"/>
      <c r="N436" s="936"/>
      <c r="O436" s="935"/>
      <c r="P436" s="941"/>
      <c r="Q436" s="941"/>
      <c r="R436" s="941"/>
      <c r="S436" s="216"/>
      <c r="T436" s="255"/>
      <c r="U436" s="947"/>
      <c r="V436" s="947"/>
      <c r="W436" s="947"/>
      <c r="X436" s="954"/>
      <c r="Y436" s="955"/>
      <c r="Z436" s="947"/>
      <c r="AA436" s="947"/>
      <c r="AB436" s="948"/>
      <c r="AC436" s="948"/>
      <c r="AD436" s="948"/>
      <c r="AE436" s="948"/>
      <c r="AF436" s="948"/>
      <c r="AG436" s="948"/>
      <c r="AH436" s="927"/>
      <c r="AI436" s="928"/>
      <c r="AJ436" s="935"/>
      <c r="AK436" s="941"/>
      <c r="AL436" s="941"/>
      <c r="AM436" s="941"/>
      <c r="AN436" s="949"/>
      <c r="AO436" s="139"/>
      <c r="AP436" s="139"/>
      <c r="AQ436" s="145"/>
      <c r="AR436" s="145"/>
      <c r="AS436" s="145"/>
      <c r="AT436" s="148"/>
      <c r="AU436" s="148"/>
      <c r="AV436" s="148"/>
      <c r="AW436" s="148"/>
      <c r="AX436" s="148"/>
      <c r="AY436" s="148"/>
      <c r="AZ436" s="143">
        <v>9</v>
      </c>
      <c r="BA436" s="143" t="str">
        <f t="shared" si="25"/>
        <v/>
      </c>
      <c r="BB436" s="143" t="str">
        <f t="shared" si="23"/>
        <v/>
      </c>
    </row>
    <row r="437" spans="1:54" ht="18" customHeight="1" x14ac:dyDescent="0.15">
      <c r="A437" s="146">
        <f t="shared" si="24"/>
        <v>0</v>
      </c>
      <c r="B437" s="219" t="str">
        <f>IF(A437=1,COUNT($B$8:B436)+1,"")</f>
        <v/>
      </c>
      <c r="C437" s="213" t="str">
        <f>IF(AND(A437=1,NOT(TRIM(AD437)="")),COUNT($C$3:C436)+1,"")</f>
        <v/>
      </c>
      <c r="D437" s="219" t="str">
        <f>IF(AND(A437=1,NOT(TRIM(X437)="")),COUNT($D$3:D436)+1,"")</f>
        <v/>
      </c>
      <c r="E437" s="160" t="s">
        <v>529</v>
      </c>
      <c r="F437" s="1020"/>
      <c r="G437" s="945"/>
      <c r="H437" s="946"/>
      <c r="I437" s="946"/>
      <c r="J437" s="946"/>
      <c r="K437" s="935"/>
      <c r="L437" s="941"/>
      <c r="M437" s="941"/>
      <c r="N437" s="936"/>
      <c r="O437" s="935"/>
      <c r="P437" s="941"/>
      <c r="Q437" s="941"/>
      <c r="R437" s="941"/>
      <c r="S437" s="216"/>
      <c r="T437" s="255"/>
      <c r="U437" s="947"/>
      <c r="V437" s="947"/>
      <c r="W437" s="947"/>
      <c r="X437" s="954"/>
      <c r="Y437" s="955"/>
      <c r="Z437" s="947"/>
      <c r="AA437" s="947"/>
      <c r="AB437" s="948"/>
      <c r="AC437" s="948"/>
      <c r="AD437" s="948"/>
      <c r="AE437" s="948"/>
      <c r="AF437" s="948"/>
      <c r="AG437" s="948"/>
      <c r="AH437" s="927"/>
      <c r="AI437" s="928"/>
      <c r="AJ437" s="935"/>
      <c r="AK437" s="941"/>
      <c r="AL437" s="941"/>
      <c r="AM437" s="941"/>
      <c r="AN437" s="949"/>
      <c r="AO437" s="139"/>
      <c r="AP437" s="139"/>
      <c r="AQ437" s="149"/>
      <c r="AR437" s="148"/>
      <c r="AS437" s="148"/>
      <c r="AT437" s="148"/>
      <c r="AU437" s="148"/>
      <c r="AV437" s="148"/>
      <c r="AW437" s="148"/>
      <c r="AX437" s="148"/>
      <c r="AY437" s="148"/>
      <c r="AZ437" s="143">
        <v>9</v>
      </c>
      <c r="BA437" s="143" t="str">
        <f t="shared" si="25"/>
        <v/>
      </c>
      <c r="BB437" s="143" t="str">
        <f t="shared" si="23"/>
        <v/>
      </c>
    </row>
    <row r="438" spans="1:54" ht="18" customHeight="1" x14ac:dyDescent="0.15">
      <c r="A438" s="146">
        <f t="shared" si="24"/>
        <v>0</v>
      </c>
      <c r="B438" s="219" t="str">
        <f>IF(A438=1,COUNT($B$8:B437)+1,"")</f>
        <v/>
      </c>
      <c r="C438" s="213" t="str">
        <f>IF(AND(A438=1,NOT(TRIM(AD438)="")),COUNT($C$3:C437)+1,"")</f>
        <v/>
      </c>
      <c r="D438" s="219" t="str">
        <f>IF(AND(A438=1,NOT(TRIM(X438)="")),COUNT($D$3:D437)+1,"")</f>
        <v/>
      </c>
      <c r="E438" s="160" t="s">
        <v>529</v>
      </c>
      <c r="F438" s="1020"/>
      <c r="G438" s="945"/>
      <c r="H438" s="946"/>
      <c r="I438" s="946"/>
      <c r="J438" s="946"/>
      <c r="K438" s="935"/>
      <c r="L438" s="941"/>
      <c r="M438" s="941"/>
      <c r="N438" s="936"/>
      <c r="O438" s="935"/>
      <c r="P438" s="941"/>
      <c r="Q438" s="941"/>
      <c r="R438" s="941"/>
      <c r="S438" s="216"/>
      <c r="T438" s="255"/>
      <c r="U438" s="947"/>
      <c r="V438" s="947"/>
      <c r="W438" s="947"/>
      <c r="X438" s="954"/>
      <c r="Y438" s="955"/>
      <c r="Z438" s="947"/>
      <c r="AA438" s="947"/>
      <c r="AB438" s="948"/>
      <c r="AC438" s="948"/>
      <c r="AD438" s="948"/>
      <c r="AE438" s="948"/>
      <c r="AF438" s="948"/>
      <c r="AG438" s="948"/>
      <c r="AH438" s="927"/>
      <c r="AI438" s="928"/>
      <c r="AJ438" s="935"/>
      <c r="AK438" s="941"/>
      <c r="AL438" s="941"/>
      <c r="AM438" s="941"/>
      <c r="AN438" s="949"/>
      <c r="AO438" s="139"/>
      <c r="AP438" s="139"/>
      <c r="AQ438" s="145"/>
      <c r="AR438" s="145"/>
      <c r="AS438" s="145"/>
      <c r="AT438" s="145"/>
      <c r="AU438" s="145"/>
      <c r="AV438" s="145"/>
      <c r="AW438" s="145"/>
      <c r="AX438" s="145"/>
      <c r="AY438" s="145"/>
      <c r="AZ438" s="143">
        <v>9</v>
      </c>
      <c r="BA438" s="143" t="str">
        <f t="shared" si="25"/>
        <v/>
      </c>
      <c r="BB438" s="143" t="str">
        <f t="shared" si="23"/>
        <v/>
      </c>
    </row>
    <row r="439" spans="1:54" ht="18" customHeight="1" x14ac:dyDescent="0.15">
      <c r="A439" s="146">
        <f t="shared" si="24"/>
        <v>0</v>
      </c>
      <c r="B439" s="219" t="str">
        <f>IF(A439=1,COUNT($B$8:B438)+1,"")</f>
        <v/>
      </c>
      <c r="C439" s="213" t="str">
        <f>IF(AND(A439=1,NOT(TRIM(AD439)="")),COUNT($C$3:C438)+1,"")</f>
        <v/>
      </c>
      <c r="D439" s="219" t="str">
        <f>IF(AND(A439=1,NOT(TRIM(X439)="")),COUNT($D$3:D438)+1,"")</f>
        <v/>
      </c>
      <c r="E439" s="160" t="s">
        <v>529</v>
      </c>
      <c r="F439" s="1020"/>
      <c r="G439" s="945"/>
      <c r="H439" s="946"/>
      <c r="I439" s="946"/>
      <c r="J439" s="946"/>
      <c r="K439" s="935"/>
      <c r="L439" s="941"/>
      <c r="M439" s="941"/>
      <c r="N439" s="936"/>
      <c r="O439" s="935"/>
      <c r="P439" s="941"/>
      <c r="Q439" s="941"/>
      <c r="R439" s="941"/>
      <c r="S439" s="216"/>
      <c r="T439" s="255"/>
      <c r="U439" s="947"/>
      <c r="V439" s="947"/>
      <c r="W439" s="947"/>
      <c r="X439" s="954"/>
      <c r="Y439" s="955"/>
      <c r="Z439" s="947"/>
      <c r="AA439" s="947"/>
      <c r="AB439" s="948"/>
      <c r="AC439" s="948"/>
      <c r="AD439" s="948"/>
      <c r="AE439" s="948"/>
      <c r="AF439" s="948"/>
      <c r="AG439" s="948"/>
      <c r="AH439" s="927"/>
      <c r="AI439" s="928"/>
      <c r="AJ439" s="935"/>
      <c r="AK439" s="941"/>
      <c r="AL439" s="941"/>
      <c r="AM439" s="941"/>
      <c r="AN439" s="949"/>
      <c r="AO439" s="139"/>
      <c r="AP439" s="139"/>
      <c r="AQ439" s="149"/>
      <c r="AR439" s="148"/>
      <c r="AS439" s="148"/>
      <c r="AT439" s="148"/>
      <c r="AU439" s="148"/>
      <c r="AV439" s="148"/>
      <c r="AW439" s="148"/>
      <c r="AX439" s="148"/>
      <c r="AY439" s="148"/>
      <c r="AZ439" s="143">
        <v>9</v>
      </c>
      <c r="BA439" s="143" t="str">
        <f t="shared" si="25"/>
        <v/>
      </c>
      <c r="BB439" s="143" t="str">
        <f t="shared" si="23"/>
        <v/>
      </c>
    </row>
    <row r="440" spans="1:54" ht="18" customHeight="1" x14ac:dyDescent="0.15">
      <c r="A440" s="146">
        <f t="shared" si="24"/>
        <v>0</v>
      </c>
      <c r="B440" s="219" t="str">
        <f>IF(A440=1,COUNT($B$8:B439)+1,"")</f>
        <v/>
      </c>
      <c r="C440" s="213" t="str">
        <f>IF(AND(A440=1,NOT(TRIM(AD440)="")),COUNT($C$3:C439)+1,"")</f>
        <v/>
      </c>
      <c r="D440" s="219" t="str">
        <f>IF(AND(A440=1,NOT(TRIM(X440)="")),COUNT($D$3:D439)+1,"")</f>
        <v/>
      </c>
      <c r="E440" s="160" t="s">
        <v>529</v>
      </c>
      <c r="F440" s="1020"/>
      <c r="G440" s="945"/>
      <c r="H440" s="946"/>
      <c r="I440" s="946"/>
      <c r="J440" s="946"/>
      <c r="K440" s="935"/>
      <c r="L440" s="941"/>
      <c r="M440" s="941"/>
      <c r="N440" s="936"/>
      <c r="O440" s="935"/>
      <c r="P440" s="941"/>
      <c r="Q440" s="941"/>
      <c r="R440" s="941"/>
      <c r="S440" s="216"/>
      <c r="T440" s="255"/>
      <c r="U440" s="947"/>
      <c r="V440" s="947"/>
      <c r="W440" s="947"/>
      <c r="X440" s="954"/>
      <c r="Y440" s="955"/>
      <c r="Z440" s="947"/>
      <c r="AA440" s="947"/>
      <c r="AB440" s="948"/>
      <c r="AC440" s="948"/>
      <c r="AD440" s="948"/>
      <c r="AE440" s="948"/>
      <c r="AF440" s="948"/>
      <c r="AG440" s="948"/>
      <c r="AH440" s="927"/>
      <c r="AI440" s="928"/>
      <c r="AJ440" s="935"/>
      <c r="AK440" s="941"/>
      <c r="AL440" s="941"/>
      <c r="AM440" s="941"/>
      <c r="AN440" s="949"/>
      <c r="AO440" s="139"/>
      <c r="AP440" s="139"/>
      <c r="AQ440" s="148"/>
      <c r="AR440" s="148"/>
      <c r="AS440" s="148"/>
      <c r="AT440" s="148"/>
      <c r="AU440" s="148"/>
      <c r="AV440" s="148"/>
      <c r="AW440" s="148"/>
      <c r="AX440" s="148"/>
      <c r="AY440" s="148"/>
      <c r="AZ440" s="143">
        <v>9</v>
      </c>
      <c r="BA440" s="143" t="str">
        <f t="shared" si="25"/>
        <v/>
      </c>
      <c r="BB440" s="143" t="str">
        <f t="shared" si="23"/>
        <v/>
      </c>
    </row>
    <row r="441" spans="1:54" ht="18" customHeight="1" x14ac:dyDescent="0.15">
      <c r="A441" s="146">
        <f t="shared" si="24"/>
        <v>0</v>
      </c>
      <c r="B441" s="219" t="str">
        <f>IF(A441=1,COUNT($B$8:B440)+1,"")</f>
        <v/>
      </c>
      <c r="C441" s="213" t="str">
        <f>IF(AND(A441=1,NOT(TRIM(AD441)="")),COUNT($C$3:C440)+1,"")</f>
        <v/>
      </c>
      <c r="D441" s="219" t="str">
        <f>IF(AND(A441=1,NOT(TRIM(X441)="")),COUNT($D$3:D440)+1,"")</f>
        <v/>
      </c>
      <c r="E441" s="160" t="s">
        <v>529</v>
      </c>
      <c r="F441" s="1020"/>
      <c r="G441" s="945"/>
      <c r="H441" s="946"/>
      <c r="I441" s="946"/>
      <c r="J441" s="946"/>
      <c r="K441" s="935"/>
      <c r="L441" s="941"/>
      <c r="M441" s="941"/>
      <c r="N441" s="936"/>
      <c r="O441" s="935"/>
      <c r="P441" s="941"/>
      <c r="Q441" s="941"/>
      <c r="R441" s="941"/>
      <c r="S441" s="216"/>
      <c r="T441" s="255"/>
      <c r="U441" s="947"/>
      <c r="V441" s="947"/>
      <c r="W441" s="947"/>
      <c r="X441" s="954"/>
      <c r="Y441" s="955"/>
      <c r="Z441" s="947"/>
      <c r="AA441" s="947"/>
      <c r="AB441" s="948"/>
      <c r="AC441" s="948"/>
      <c r="AD441" s="948"/>
      <c r="AE441" s="948"/>
      <c r="AF441" s="948"/>
      <c r="AG441" s="948"/>
      <c r="AH441" s="927"/>
      <c r="AI441" s="928"/>
      <c r="AJ441" s="935"/>
      <c r="AK441" s="941"/>
      <c r="AL441" s="941"/>
      <c r="AM441" s="941"/>
      <c r="AN441" s="949"/>
      <c r="AO441" s="139"/>
      <c r="AP441" s="139"/>
      <c r="AQ441" s="145"/>
      <c r="AR441" s="145"/>
      <c r="AS441" s="150"/>
      <c r="AT441" s="145"/>
      <c r="AU441" s="145"/>
      <c r="AV441" s="145"/>
      <c r="AW441" s="145"/>
      <c r="AX441" s="145"/>
      <c r="AY441" s="145"/>
      <c r="AZ441" s="143">
        <v>9</v>
      </c>
      <c r="BA441" s="143" t="str">
        <f t="shared" si="25"/>
        <v/>
      </c>
      <c r="BB441" s="143" t="str">
        <f t="shared" si="23"/>
        <v/>
      </c>
    </row>
    <row r="442" spans="1:54" ht="18" customHeight="1" x14ac:dyDescent="0.15">
      <c r="A442" s="146">
        <f t="shared" si="24"/>
        <v>0</v>
      </c>
      <c r="B442" s="219" t="str">
        <f>IF(A442=1,COUNT($B$8:B441)+1,"")</f>
        <v/>
      </c>
      <c r="C442" s="213" t="str">
        <f>IF(AND(A442=1,NOT(TRIM(AD442)="")),COUNT($C$3:C441)+1,"")</f>
        <v/>
      </c>
      <c r="D442" s="219" t="str">
        <f>IF(AND(A442=1,NOT(TRIM(X442)="")),COUNT($D$3:D441)+1,"")</f>
        <v/>
      </c>
      <c r="E442" s="160" t="s">
        <v>529</v>
      </c>
      <c r="F442" s="1020"/>
      <c r="G442" s="945"/>
      <c r="H442" s="946"/>
      <c r="I442" s="946"/>
      <c r="J442" s="946"/>
      <c r="K442" s="935"/>
      <c r="L442" s="941"/>
      <c r="M442" s="941"/>
      <c r="N442" s="936"/>
      <c r="O442" s="935"/>
      <c r="P442" s="941"/>
      <c r="Q442" s="941"/>
      <c r="R442" s="941"/>
      <c r="S442" s="216"/>
      <c r="T442" s="255"/>
      <c r="U442" s="947"/>
      <c r="V442" s="947"/>
      <c r="W442" s="947"/>
      <c r="X442" s="954"/>
      <c r="Y442" s="955"/>
      <c r="Z442" s="947"/>
      <c r="AA442" s="947"/>
      <c r="AB442" s="948"/>
      <c r="AC442" s="948"/>
      <c r="AD442" s="948"/>
      <c r="AE442" s="948"/>
      <c r="AF442" s="948"/>
      <c r="AG442" s="948"/>
      <c r="AH442" s="927"/>
      <c r="AI442" s="928"/>
      <c r="AJ442" s="935"/>
      <c r="AK442" s="941"/>
      <c r="AL442" s="941"/>
      <c r="AM442" s="941"/>
      <c r="AN442" s="949"/>
      <c r="AO442" s="139"/>
      <c r="AP442" s="139"/>
      <c r="AQ442" s="149"/>
      <c r="AR442" s="148"/>
      <c r="AS442" s="148"/>
      <c r="AT442" s="148"/>
      <c r="AU442" s="148"/>
      <c r="AV442" s="148"/>
      <c r="AW442" s="148"/>
      <c r="AX442" s="148"/>
      <c r="AY442" s="148"/>
      <c r="AZ442" s="143">
        <v>9</v>
      </c>
      <c r="BA442" s="143" t="str">
        <f t="shared" si="25"/>
        <v/>
      </c>
      <c r="BB442" s="143" t="str">
        <f t="shared" si="23"/>
        <v/>
      </c>
    </row>
    <row r="443" spans="1:54" ht="18" customHeight="1" x14ac:dyDescent="0.15">
      <c r="A443" s="146">
        <f t="shared" si="24"/>
        <v>0</v>
      </c>
      <c r="B443" s="219" t="str">
        <f>IF(A443=1,COUNT($B$8:B442)+1,"")</f>
        <v/>
      </c>
      <c r="C443" s="213" t="str">
        <f>IF(AND(A443=1,NOT(TRIM(AD443)="")),COUNT($C$3:C442)+1,"")</f>
        <v/>
      </c>
      <c r="D443" s="219" t="str">
        <f>IF(AND(A443=1,NOT(TRIM(X443)="")),COUNT($D$3:D442)+1,"")</f>
        <v/>
      </c>
      <c r="E443" s="160" t="s">
        <v>529</v>
      </c>
      <c r="F443" s="1020" t="s">
        <v>414</v>
      </c>
      <c r="G443" s="945"/>
      <c r="H443" s="946"/>
      <c r="I443" s="946"/>
      <c r="J443" s="946"/>
      <c r="K443" s="935"/>
      <c r="L443" s="941"/>
      <c r="M443" s="941"/>
      <c r="N443" s="936"/>
      <c r="O443" s="935"/>
      <c r="P443" s="941"/>
      <c r="Q443" s="941"/>
      <c r="R443" s="941"/>
      <c r="S443" s="216"/>
      <c r="T443" s="255"/>
      <c r="U443" s="947"/>
      <c r="V443" s="947"/>
      <c r="W443" s="947"/>
      <c r="X443" s="954"/>
      <c r="Y443" s="955"/>
      <c r="Z443" s="947"/>
      <c r="AA443" s="947"/>
      <c r="AB443" s="948"/>
      <c r="AC443" s="948"/>
      <c r="AD443" s="948"/>
      <c r="AE443" s="948"/>
      <c r="AF443" s="948"/>
      <c r="AG443" s="948"/>
      <c r="AH443" s="927"/>
      <c r="AI443" s="928"/>
      <c r="AJ443" s="935"/>
      <c r="AK443" s="941"/>
      <c r="AL443" s="941"/>
      <c r="AM443" s="941"/>
      <c r="AN443" s="949"/>
      <c r="AO443" s="139"/>
      <c r="AP443" s="139"/>
      <c r="AQ443" s="148"/>
      <c r="AR443" s="148"/>
      <c r="AS443" s="148"/>
      <c r="AT443" s="148"/>
      <c r="AU443" s="148"/>
      <c r="AV443" s="148"/>
      <c r="AW443" s="148"/>
      <c r="AX443" s="148"/>
      <c r="AY443" s="148"/>
      <c r="AZ443" s="143">
        <v>9</v>
      </c>
      <c r="BA443" s="143" t="str">
        <f t="shared" si="25"/>
        <v/>
      </c>
      <c r="BB443" s="143" t="str">
        <f t="shared" si="23"/>
        <v/>
      </c>
    </row>
    <row r="444" spans="1:54" ht="18" customHeight="1" x14ac:dyDescent="0.15">
      <c r="A444" s="146">
        <f t="shared" si="24"/>
        <v>0</v>
      </c>
      <c r="B444" s="219" t="str">
        <f>IF(A444=1,COUNT($B$8:B443)+1,"")</f>
        <v/>
      </c>
      <c r="C444" s="213" t="str">
        <f>IF(AND(A444=1,NOT(TRIM(AD444)="")),COUNT($C$3:C443)+1,"")</f>
        <v/>
      </c>
      <c r="D444" s="219" t="str">
        <f>IF(AND(A444=1,NOT(TRIM(X444)="")),COUNT($D$3:D443)+1,"")</f>
        <v/>
      </c>
      <c r="E444" s="160" t="s">
        <v>529</v>
      </c>
      <c r="F444" s="1020"/>
      <c r="G444" s="945"/>
      <c r="H444" s="946"/>
      <c r="I444" s="946"/>
      <c r="J444" s="946"/>
      <c r="K444" s="935"/>
      <c r="L444" s="941"/>
      <c r="M444" s="941"/>
      <c r="N444" s="936"/>
      <c r="O444" s="935"/>
      <c r="P444" s="941"/>
      <c r="Q444" s="941"/>
      <c r="R444" s="941"/>
      <c r="S444" s="216"/>
      <c r="T444" s="255"/>
      <c r="U444" s="947"/>
      <c r="V444" s="947"/>
      <c r="W444" s="947"/>
      <c r="X444" s="954"/>
      <c r="Y444" s="955"/>
      <c r="Z444" s="947"/>
      <c r="AA444" s="947"/>
      <c r="AB444" s="948"/>
      <c r="AC444" s="948"/>
      <c r="AD444" s="948"/>
      <c r="AE444" s="948"/>
      <c r="AF444" s="948"/>
      <c r="AG444" s="948"/>
      <c r="AH444" s="927"/>
      <c r="AI444" s="928"/>
      <c r="AJ444" s="935"/>
      <c r="AK444" s="941"/>
      <c r="AL444" s="941"/>
      <c r="AM444" s="941"/>
      <c r="AN444" s="949"/>
      <c r="AO444" s="139"/>
      <c r="AP444" s="139"/>
      <c r="AQ444" s="145"/>
      <c r="AR444" s="145"/>
      <c r="AS444" s="145"/>
      <c r="AT444" s="145"/>
      <c r="AU444" s="145"/>
      <c r="AV444" s="145"/>
      <c r="AW444" s="145"/>
      <c r="AX444" s="145"/>
      <c r="AY444" s="145"/>
      <c r="AZ444" s="143">
        <v>9</v>
      </c>
      <c r="BA444" s="143" t="str">
        <f t="shared" si="25"/>
        <v/>
      </c>
      <c r="BB444" s="143" t="str">
        <f t="shared" si="23"/>
        <v/>
      </c>
    </row>
    <row r="445" spans="1:54" ht="18" customHeight="1" x14ac:dyDescent="0.15">
      <c r="A445" s="146">
        <f t="shared" si="24"/>
        <v>0</v>
      </c>
      <c r="B445" s="219" t="str">
        <f>IF(A445=1,COUNT($B$8:B444)+1,"")</f>
        <v/>
      </c>
      <c r="C445" s="213" t="str">
        <f>IF(AND(A445=1,NOT(TRIM(AD445)="")),COUNT($C$3:C444)+1,"")</f>
        <v/>
      </c>
      <c r="D445" s="219" t="str">
        <f>IF(AND(A445=1,NOT(TRIM(X445)="")),COUNT($D$3:D444)+1,"")</f>
        <v/>
      </c>
      <c r="E445" s="160" t="s">
        <v>529</v>
      </c>
      <c r="F445" s="1020"/>
      <c r="G445" s="945"/>
      <c r="H445" s="946"/>
      <c r="I445" s="946"/>
      <c r="J445" s="946"/>
      <c r="K445" s="935"/>
      <c r="L445" s="941"/>
      <c r="M445" s="941"/>
      <c r="N445" s="936"/>
      <c r="O445" s="935"/>
      <c r="P445" s="941"/>
      <c r="Q445" s="941"/>
      <c r="R445" s="941"/>
      <c r="S445" s="216"/>
      <c r="T445" s="255"/>
      <c r="U445" s="947"/>
      <c r="V445" s="947"/>
      <c r="W445" s="947"/>
      <c r="X445" s="954"/>
      <c r="Y445" s="955"/>
      <c r="Z445" s="947"/>
      <c r="AA445" s="947"/>
      <c r="AB445" s="948"/>
      <c r="AC445" s="948"/>
      <c r="AD445" s="948"/>
      <c r="AE445" s="948"/>
      <c r="AF445" s="948"/>
      <c r="AG445" s="948"/>
      <c r="AH445" s="927"/>
      <c r="AI445" s="928"/>
      <c r="AJ445" s="935"/>
      <c r="AK445" s="941"/>
      <c r="AL445" s="941"/>
      <c r="AM445" s="941"/>
      <c r="AN445" s="949"/>
      <c r="AO445" s="139"/>
      <c r="AP445" s="139"/>
      <c r="AQ445" s="149"/>
      <c r="AR445" s="148"/>
      <c r="AS445" s="148"/>
      <c r="AT445" s="148"/>
      <c r="AU445" s="148"/>
      <c r="AV445" s="148"/>
      <c r="AW445" s="148"/>
      <c r="AX445" s="148"/>
      <c r="AY445" s="148"/>
      <c r="AZ445" s="143">
        <v>9</v>
      </c>
      <c r="BA445" s="143" t="str">
        <f t="shared" si="25"/>
        <v/>
      </c>
      <c r="BB445" s="143" t="str">
        <f t="shared" si="23"/>
        <v/>
      </c>
    </row>
    <row r="446" spans="1:54" ht="18" customHeight="1" x14ac:dyDescent="0.15">
      <c r="A446" s="146">
        <f t="shared" si="24"/>
        <v>0</v>
      </c>
      <c r="B446" s="219" t="str">
        <f>IF(A446=1,COUNT($B$8:B445)+1,"")</f>
        <v/>
      </c>
      <c r="C446" s="213" t="str">
        <f>IF(AND(A446=1,NOT(TRIM(AD446)="")),COUNT($C$3:C445)+1,"")</f>
        <v/>
      </c>
      <c r="D446" s="219" t="str">
        <f>IF(AND(A446=1,NOT(TRIM(X446)="")),COUNT($D$3:D445)+1,"")</f>
        <v/>
      </c>
      <c r="E446" s="160" t="s">
        <v>529</v>
      </c>
      <c r="F446" s="1020"/>
      <c r="G446" s="945"/>
      <c r="H446" s="946"/>
      <c r="I446" s="946"/>
      <c r="J446" s="946"/>
      <c r="K446" s="935"/>
      <c r="L446" s="941"/>
      <c r="M446" s="941"/>
      <c r="N446" s="936"/>
      <c r="O446" s="935"/>
      <c r="P446" s="941"/>
      <c r="Q446" s="941"/>
      <c r="R446" s="941"/>
      <c r="S446" s="216"/>
      <c r="T446" s="255"/>
      <c r="U446" s="947"/>
      <c r="V446" s="947"/>
      <c r="W446" s="947"/>
      <c r="X446" s="954"/>
      <c r="Y446" s="955"/>
      <c r="Z446" s="947"/>
      <c r="AA446" s="947"/>
      <c r="AB446" s="948"/>
      <c r="AC446" s="948"/>
      <c r="AD446" s="948"/>
      <c r="AE446" s="948"/>
      <c r="AF446" s="948"/>
      <c r="AG446" s="948"/>
      <c r="AH446" s="927"/>
      <c r="AI446" s="928"/>
      <c r="AJ446" s="935"/>
      <c r="AK446" s="941"/>
      <c r="AL446" s="941"/>
      <c r="AM446" s="941"/>
      <c r="AN446" s="949"/>
      <c r="AO446" s="139"/>
      <c r="AP446" s="139"/>
      <c r="AQ446" s="148"/>
      <c r="AR446" s="148"/>
      <c r="AS446" s="148"/>
      <c r="AT446" s="148"/>
      <c r="AU446" s="148"/>
      <c r="AV446" s="148"/>
      <c r="AW446" s="148"/>
      <c r="AX446" s="148"/>
      <c r="AY446" s="148"/>
      <c r="AZ446" s="143">
        <v>9</v>
      </c>
      <c r="BA446" s="143" t="str">
        <f t="shared" si="25"/>
        <v/>
      </c>
      <c r="BB446" s="143" t="str">
        <f t="shared" si="23"/>
        <v/>
      </c>
    </row>
    <row r="447" spans="1:54" ht="18" customHeight="1" x14ac:dyDescent="0.15">
      <c r="A447" s="146">
        <f t="shared" si="24"/>
        <v>0</v>
      </c>
      <c r="B447" s="219" t="str">
        <f>IF(A447=1,COUNT($B$8:B446)+1,"")</f>
        <v/>
      </c>
      <c r="C447" s="213" t="str">
        <f>IF(AND(A447=1,NOT(TRIM(AD447)="")),COUNT($C$3:C446)+1,"")</f>
        <v/>
      </c>
      <c r="D447" s="219" t="str">
        <f>IF(AND(A447=1,NOT(TRIM(X447)="")),COUNT($D$3:D446)+1,"")</f>
        <v/>
      </c>
      <c r="E447" s="160" t="s">
        <v>529</v>
      </c>
      <c r="F447" s="1020"/>
      <c r="G447" s="945"/>
      <c r="H447" s="946"/>
      <c r="I447" s="946"/>
      <c r="J447" s="946"/>
      <c r="K447" s="935"/>
      <c r="L447" s="941"/>
      <c r="M447" s="941"/>
      <c r="N447" s="936"/>
      <c r="O447" s="935"/>
      <c r="P447" s="941"/>
      <c r="Q447" s="941"/>
      <c r="R447" s="941"/>
      <c r="S447" s="216"/>
      <c r="T447" s="255"/>
      <c r="U447" s="947"/>
      <c r="V447" s="947"/>
      <c r="W447" s="947"/>
      <c r="X447" s="954"/>
      <c r="Y447" s="955"/>
      <c r="Z447" s="947"/>
      <c r="AA447" s="947"/>
      <c r="AB447" s="948"/>
      <c r="AC447" s="948"/>
      <c r="AD447" s="948"/>
      <c r="AE447" s="948"/>
      <c r="AF447" s="948"/>
      <c r="AG447" s="948"/>
      <c r="AH447" s="927"/>
      <c r="AI447" s="928"/>
      <c r="AJ447" s="935"/>
      <c r="AK447" s="941"/>
      <c r="AL447" s="941"/>
      <c r="AM447" s="941"/>
      <c r="AN447" s="949"/>
      <c r="AO447" s="139"/>
      <c r="AP447" s="139"/>
      <c r="AQ447" s="145"/>
      <c r="AR447" s="145"/>
      <c r="AS447" s="145"/>
      <c r="AT447" s="145"/>
      <c r="AU447" s="145"/>
      <c r="AV447" s="145"/>
      <c r="AW447" s="145"/>
      <c r="AX447" s="145"/>
      <c r="AY447" s="145"/>
      <c r="AZ447" s="143">
        <v>9</v>
      </c>
      <c r="BA447" s="143" t="str">
        <f t="shared" si="25"/>
        <v/>
      </c>
      <c r="BB447" s="143" t="str">
        <f t="shared" si="23"/>
        <v/>
      </c>
    </row>
    <row r="448" spans="1:54" ht="18" customHeight="1" x14ac:dyDescent="0.15">
      <c r="A448" s="146">
        <f t="shared" si="24"/>
        <v>0</v>
      </c>
      <c r="B448" s="219" t="str">
        <f>IF(A448=1,COUNT($B$8:B447)+1,"")</f>
        <v/>
      </c>
      <c r="C448" s="213" t="str">
        <f>IF(AND(A448=1,NOT(TRIM(AD448)="")),COUNT($C$3:C447)+1,"")</f>
        <v/>
      </c>
      <c r="D448" s="219" t="str">
        <f>IF(AND(A448=1,NOT(TRIM(X448)="")),COUNT($D$3:D447)+1,"")</f>
        <v/>
      </c>
      <c r="E448" s="160" t="s">
        <v>529</v>
      </c>
      <c r="F448" s="1020"/>
      <c r="G448" s="945"/>
      <c r="H448" s="946"/>
      <c r="I448" s="946"/>
      <c r="J448" s="946"/>
      <c r="K448" s="935"/>
      <c r="L448" s="941"/>
      <c r="M448" s="941"/>
      <c r="N448" s="936"/>
      <c r="O448" s="935"/>
      <c r="P448" s="941"/>
      <c r="Q448" s="941"/>
      <c r="R448" s="941"/>
      <c r="S448" s="216"/>
      <c r="T448" s="255"/>
      <c r="U448" s="947"/>
      <c r="V448" s="947"/>
      <c r="W448" s="947"/>
      <c r="X448" s="954"/>
      <c r="Y448" s="955"/>
      <c r="Z448" s="947"/>
      <c r="AA448" s="947"/>
      <c r="AB448" s="948"/>
      <c r="AC448" s="948"/>
      <c r="AD448" s="948"/>
      <c r="AE448" s="948"/>
      <c r="AF448" s="948"/>
      <c r="AG448" s="948"/>
      <c r="AH448" s="927"/>
      <c r="AI448" s="928"/>
      <c r="AJ448" s="935"/>
      <c r="AK448" s="941"/>
      <c r="AL448" s="941"/>
      <c r="AM448" s="941"/>
      <c r="AN448" s="949"/>
      <c r="AO448" s="139"/>
      <c r="AP448" s="139"/>
      <c r="AQ448" s="149"/>
      <c r="AR448" s="148"/>
      <c r="AS448" s="148"/>
      <c r="AT448" s="148"/>
      <c r="AU448" s="148"/>
      <c r="AV448" s="148"/>
      <c r="AW448" s="148"/>
      <c r="AX448" s="148"/>
      <c r="AY448" s="148"/>
      <c r="AZ448" s="143">
        <v>9</v>
      </c>
      <c r="BA448" s="143" t="str">
        <f t="shared" si="25"/>
        <v/>
      </c>
      <c r="BB448" s="143" t="str">
        <f t="shared" si="23"/>
        <v/>
      </c>
    </row>
    <row r="449" spans="1:58" ht="18" customHeight="1" x14ac:dyDescent="0.15">
      <c r="A449" s="146">
        <f t="shared" si="24"/>
        <v>0</v>
      </c>
      <c r="B449" s="219" t="str">
        <f>IF(A449=1,COUNT($B$8:B448)+1,"")</f>
        <v/>
      </c>
      <c r="C449" s="213" t="str">
        <f>IF(AND(A449=1,NOT(TRIM(AD449)="")),COUNT($C$3:C448)+1,"")</f>
        <v/>
      </c>
      <c r="D449" s="219" t="str">
        <f>IF(AND(A449=1,NOT(TRIM(X449)="")),COUNT($D$3:D448)+1,"")</f>
        <v/>
      </c>
      <c r="E449" s="160" t="s">
        <v>529</v>
      </c>
      <c r="F449" s="1020"/>
      <c r="G449" s="945"/>
      <c r="H449" s="946"/>
      <c r="I449" s="946"/>
      <c r="J449" s="946"/>
      <c r="K449" s="935"/>
      <c r="L449" s="941"/>
      <c r="M449" s="941"/>
      <c r="N449" s="936"/>
      <c r="O449" s="935"/>
      <c r="P449" s="941"/>
      <c r="Q449" s="941"/>
      <c r="R449" s="941"/>
      <c r="S449" s="216"/>
      <c r="T449" s="255"/>
      <c r="U449" s="947"/>
      <c r="V449" s="947"/>
      <c r="W449" s="947"/>
      <c r="X449" s="954"/>
      <c r="Y449" s="955"/>
      <c r="Z449" s="947"/>
      <c r="AA449" s="947"/>
      <c r="AB449" s="948"/>
      <c r="AC449" s="948"/>
      <c r="AD449" s="948"/>
      <c r="AE449" s="948"/>
      <c r="AF449" s="948"/>
      <c r="AG449" s="948"/>
      <c r="AH449" s="927"/>
      <c r="AI449" s="928"/>
      <c r="AJ449" s="935"/>
      <c r="AK449" s="941"/>
      <c r="AL449" s="941"/>
      <c r="AM449" s="941"/>
      <c r="AN449" s="949"/>
      <c r="AO449" s="139"/>
      <c r="AP449" s="139"/>
      <c r="AQ449" s="148"/>
      <c r="AR449" s="148"/>
      <c r="AS449" s="148"/>
      <c r="AT449" s="148"/>
      <c r="AU449" s="148"/>
      <c r="AV449" s="148"/>
      <c r="AW449" s="148"/>
      <c r="AX449" s="148"/>
      <c r="AY449" s="148"/>
      <c r="AZ449" s="143">
        <v>9</v>
      </c>
      <c r="BA449" s="143" t="str">
        <f t="shared" si="25"/>
        <v/>
      </c>
      <c r="BB449" s="143" t="str">
        <f t="shared" si="23"/>
        <v/>
      </c>
    </row>
    <row r="450" spans="1:58" ht="18" customHeight="1" x14ac:dyDescent="0.15">
      <c r="A450" s="146">
        <f t="shared" si="24"/>
        <v>0</v>
      </c>
      <c r="B450" s="219" t="str">
        <f>IF(A450=1,COUNT($B$8:B449)+1,"")</f>
        <v/>
      </c>
      <c r="C450" s="213" t="str">
        <f>IF(AND(A450=1,NOT(TRIM(AD450)="")),COUNT($C$3:C449)+1,"")</f>
        <v/>
      </c>
      <c r="D450" s="219" t="str">
        <f>IF(AND(A450=1,NOT(TRIM(X450)="")),COUNT($D$3:D449)+1,"")</f>
        <v/>
      </c>
      <c r="E450" s="160" t="s">
        <v>529</v>
      </c>
      <c r="F450" s="1020"/>
      <c r="G450" s="945"/>
      <c r="H450" s="946"/>
      <c r="I450" s="946"/>
      <c r="J450" s="946"/>
      <c r="K450" s="935"/>
      <c r="L450" s="941"/>
      <c r="M450" s="941"/>
      <c r="N450" s="936"/>
      <c r="O450" s="935"/>
      <c r="P450" s="941"/>
      <c r="Q450" s="941"/>
      <c r="R450" s="941"/>
      <c r="S450" s="216"/>
      <c r="T450" s="255"/>
      <c r="U450" s="947"/>
      <c r="V450" s="947"/>
      <c r="W450" s="947"/>
      <c r="X450" s="954"/>
      <c r="Y450" s="955"/>
      <c r="Z450" s="947"/>
      <c r="AA450" s="947"/>
      <c r="AB450" s="948"/>
      <c r="AC450" s="948"/>
      <c r="AD450" s="948"/>
      <c r="AE450" s="948"/>
      <c r="AF450" s="948"/>
      <c r="AG450" s="948"/>
      <c r="AH450" s="927"/>
      <c r="AI450" s="928"/>
      <c r="AJ450" s="935"/>
      <c r="AK450" s="941"/>
      <c r="AL450" s="941"/>
      <c r="AM450" s="941"/>
      <c r="AN450" s="949"/>
      <c r="AO450" s="139"/>
      <c r="AP450" s="139"/>
      <c r="AQ450" s="145"/>
      <c r="AR450" s="145"/>
      <c r="AS450" s="145"/>
      <c r="AT450" s="145"/>
      <c r="AU450" s="145"/>
      <c r="AV450" s="145"/>
      <c r="AW450" s="145"/>
      <c r="AX450" s="145"/>
      <c r="AY450" s="145"/>
      <c r="AZ450" s="143">
        <v>9</v>
      </c>
      <c r="BA450" s="143" t="str">
        <f t="shared" si="25"/>
        <v/>
      </c>
      <c r="BB450" s="143" t="str">
        <f t="shared" si="23"/>
        <v/>
      </c>
    </row>
    <row r="451" spans="1:58" ht="18" customHeight="1" x14ac:dyDescent="0.15">
      <c r="A451" s="146">
        <f t="shared" si="24"/>
        <v>0</v>
      </c>
      <c r="B451" s="219" t="str">
        <f>IF(A451=1,COUNT($B$8:B450)+1,"")</f>
        <v/>
      </c>
      <c r="C451" s="213" t="str">
        <f>IF(AND(A451=1,NOT(TRIM(AD451)="")),COUNT($C$3:C450)+1,"")</f>
        <v/>
      </c>
      <c r="D451" s="219" t="str">
        <f>IF(AND(A451=1,NOT(TRIM(X451)="")),COUNT($D$3:D450)+1,"")</f>
        <v/>
      </c>
      <c r="E451" s="160" t="s">
        <v>529</v>
      </c>
      <c r="F451" s="1020"/>
      <c r="G451" s="945"/>
      <c r="H451" s="946"/>
      <c r="I451" s="946"/>
      <c r="J451" s="946"/>
      <c r="K451" s="935"/>
      <c r="L451" s="941"/>
      <c r="M451" s="941"/>
      <c r="N451" s="936"/>
      <c r="O451" s="935"/>
      <c r="P451" s="941"/>
      <c r="Q451" s="941"/>
      <c r="R451" s="941"/>
      <c r="S451" s="216"/>
      <c r="T451" s="255"/>
      <c r="U451" s="947"/>
      <c r="V451" s="947"/>
      <c r="W451" s="947"/>
      <c r="X451" s="954"/>
      <c r="Y451" s="955"/>
      <c r="Z451" s="947"/>
      <c r="AA451" s="947"/>
      <c r="AB451" s="948"/>
      <c r="AC451" s="948"/>
      <c r="AD451" s="948"/>
      <c r="AE451" s="948"/>
      <c r="AF451" s="948"/>
      <c r="AG451" s="948"/>
      <c r="AH451" s="927"/>
      <c r="AI451" s="928"/>
      <c r="AJ451" s="935"/>
      <c r="AK451" s="941"/>
      <c r="AL451" s="941"/>
      <c r="AM451" s="941"/>
      <c r="AN451" s="949"/>
      <c r="AO451" s="139"/>
      <c r="AP451" s="139"/>
      <c r="AQ451" s="149"/>
      <c r="AR451" s="148"/>
      <c r="AS451" s="148"/>
      <c r="AT451" s="148"/>
      <c r="AU451" s="148"/>
      <c r="AV451" s="148"/>
      <c r="AW451" s="148"/>
      <c r="AX451" s="148"/>
      <c r="AY451" s="148"/>
      <c r="AZ451" s="143">
        <v>9</v>
      </c>
      <c r="BA451" s="143" t="str">
        <f t="shared" si="25"/>
        <v/>
      </c>
      <c r="BB451" s="143" t="str">
        <f t="shared" ref="BB451:BB472" si="26">IF(ISBLANK(G451),"","INSERT INTO [PMS_chiba].[dbo].[FACILITY_BASE_TABLE]
"&amp;" ([FB_FACILITY_ID]
"&amp;" ,[FB_FACILITY_CLASS_ID]
"&amp;" ,[FB_FACILITY_KIND_ID]
"&amp;" ,[FB_FACILITY_NAME_NOTE]
"&amp;" ,[FB_PARK_ID]
"&amp;" ,[FB_STRUCT]
"&amp;" ,[FB_QTY]
"&amp;" ,[FB_UNIT]
"&amp;" ,[FB_BUILDING_FLAG]
"&amp;" ,[FB_USAGE]
"&amp;" ,[FB_OVERVIEW_NOTE]
"&amp;" ,[FB_PICTURE_1]
"&amp;" ,[FB_CONSTRUCTION_AREA]
"&amp;" ,[FB_SITE_AREA]
"&amp;" ,[FB_INITIAL_SETTI_DATE])
SELECT MAX([FB_FACILITY_ID])+1
 ,"&amp;AZ451&amp;"
 ,"&amp;BA451&amp;"
 ,"&amp;IF(ISBLANK(K451),"NULL","'"&amp;K451&amp;"'")&amp;"
 ,"&amp;$BB$1&amp;"
 ,"&amp;IF(ISBLANK(O451),"NULL","'"&amp;O451&amp;"'")&amp;"
 ,"&amp;IF(ISBLANK(T451),0,T451)&amp;"
 ,"&amp;IF(ISBLANK(S451),"NULL","'"&amp;S451&amp;"'")&amp;"
 ,"&amp;IF(ISBLANK(X451),0,1)&amp;"
 ,0
 ,"&amp;IF(ISBLANK(U451),IF(ISBLANK(AD451),"NULL","'"&amp;AD451&amp;" "&amp;AF451&amp;"'"),"'"&amp;U451&amp;" "&amp;AD451&amp;" "&amp;AF451&amp;"'")&amp;"
 ,"&amp;IF(ISBLANK(AJ451),"NULL","ltrim(str(MAX([FB_FACILITY_ID])+1))+'/'+'"&amp;AJ451&amp;"'")&amp;"
 ,"&amp;IF(ISBLANK(Z451),0,Z451)&amp;"
 ,"&amp;IF(ISBLANK(AB451),0,AB451)&amp;"
 ,"&amp;IF(ISBLANK($BC$1),"NULL","'"&amp;TEXT($BC$1,"YYYY/M/D")&amp;"'")&amp;"
 FROM [PMS_chiba].[dbo].[FACILITY_BASE_TABLE]
")</f>
        <v/>
      </c>
    </row>
    <row r="452" spans="1:58" ht="18" customHeight="1" thickBot="1" x14ac:dyDescent="0.2">
      <c r="A452" s="146">
        <f t="shared" si="24"/>
        <v>0</v>
      </c>
      <c r="B452" s="219" t="str">
        <f>IF(A452=1,COUNT($B$8:B451)+1,"")</f>
        <v/>
      </c>
      <c r="C452" s="213" t="str">
        <f>IF(AND(A452=1,NOT(TRIM(AD452)="")),COUNT($C$3:C451)+1,"")</f>
        <v/>
      </c>
      <c r="D452" s="219" t="str">
        <f>IF(AND(A452=1,NOT(TRIM(X452)="")),COUNT($D$3:D451)+1,"")</f>
        <v/>
      </c>
      <c r="E452" s="160" t="s">
        <v>529</v>
      </c>
      <c r="F452" s="1033"/>
      <c r="G452" s="1006"/>
      <c r="H452" s="1007"/>
      <c r="I452" s="1007"/>
      <c r="J452" s="1008"/>
      <c r="K452" s="942"/>
      <c r="L452" s="943"/>
      <c r="M452" s="943"/>
      <c r="N452" s="943"/>
      <c r="O452" s="942"/>
      <c r="P452" s="943"/>
      <c r="Q452" s="943"/>
      <c r="R452" s="943"/>
      <c r="S452" s="152"/>
      <c r="T452" s="256"/>
      <c r="U452" s="959"/>
      <c r="V452" s="959"/>
      <c r="W452" s="959"/>
      <c r="X452" s="995"/>
      <c r="Y452" s="996"/>
      <c r="Z452" s="959"/>
      <c r="AA452" s="959"/>
      <c r="AB452" s="960"/>
      <c r="AC452" s="960"/>
      <c r="AD452" s="960"/>
      <c r="AE452" s="960"/>
      <c r="AF452" s="960"/>
      <c r="AG452" s="960"/>
      <c r="AH452" s="929"/>
      <c r="AI452" s="930"/>
      <c r="AJ452" s="942"/>
      <c r="AK452" s="943"/>
      <c r="AL452" s="943"/>
      <c r="AM452" s="943"/>
      <c r="AN452" s="958"/>
      <c r="AO452" s="139"/>
      <c r="AP452" s="139"/>
      <c r="AQ452" s="148"/>
      <c r="AR452" s="148"/>
      <c r="AS452" s="148"/>
      <c r="AT452" s="148"/>
      <c r="AU452" s="148"/>
      <c r="AV452" s="148"/>
      <c r="AW452" s="148"/>
      <c r="AX452" s="148"/>
      <c r="AY452" s="148"/>
      <c r="AZ452" s="143">
        <v>9</v>
      </c>
      <c r="BA452" s="143" t="str">
        <f t="shared" si="25"/>
        <v/>
      </c>
      <c r="BB452" s="143" t="str">
        <f t="shared" si="26"/>
        <v/>
      </c>
    </row>
    <row r="453" spans="1:58" ht="18" customHeight="1" x14ac:dyDescent="0.15">
      <c r="A453" s="156"/>
      <c r="B453" s="156"/>
      <c r="C453" s="214" t="str">
        <f>IF(AND(A453=1,NOT(TRIM(AD453)="")),COUNT($C$3:C452)+1,"")</f>
        <v/>
      </c>
      <c r="D453" s="220"/>
      <c r="E453" s="159"/>
      <c r="F453" s="1034" t="s">
        <v>411</v>
      </c>
      <c r="G453" s="950" t="s">
        <v>412</v>
      </c>
      <c r="H453" s="951"/>
      <c r="I453" s="951"/>
      <c r="J453" s="951"/>
      <c r="K453" s="935"/>
      <c r="L453" s="941"/>
      <c r="M453" s="941"/>
      <c r="N453" s="936"/>
      <c r="O453" s="962"/>
      <c r="P453" s="963"/>
      <c r="Q453" s="963"/>
      <c r="R453" s="963"/>
      <c r="S453" s="217" t="s">
        <v>741</v>
      </c>
      <c r="T453" s="255">
        <v>1</v>
      </c>
      <c r="U453" s="947"/>
      <c r="V453" s="947"/>
      <c r="W453" s="947"/>
      <c r="X453" s="987"/>
      <c r="Y453" s="988"/>
      <c r="Z453" s="947"/>
      <c r="AA453" s="947"/>
      <c r="AB453" s="948"/>
      <c r="AC453" s="948"/>
      <c r="AD453" s="948"/>
      <c r="AE453" s="948"/>
      <c r="AF453" s="948"/>
      <c r="AG453" s="948"/>
      <c r="AH453" s="931"/>
      <c r="AI453" s="932"/>
      <c r="AJ453" s="1009" t="s">
        <v>625</v>
      </c>
      <c r="AK453" s="1009"/>
      <c r="AL453" s="1009"/>
      <c r="AM453" s="1009"/>
      <c r="AN453" s="1010"/>
      <c r="AO453" s="139"/>
      <c r="AP453" s="142"/>
      <c r="AQ453" s="142"/>
      <c r="AR453" s="142"/>
      <c r="AS453" s="142"/>
      <c r="AT453" s="142"/>
      <c r="AU453" s="142"/>
      <c r="AV453" s="142"/>
      <c r="AW453" s="142"/>
      <c r="AX453" s="142"/>
      <c r="AY453" s="142"/>
      <c r="AZ453" s="143">
        <v>10</v>
      </c>
      <c r="BA453" s="143">
        <f>IF(ISBLANK(G453),"",VLOOKUP(G453,$BD$453:$BF$455,2))</f>
        <v>120</v>
      </c>
      <c r="BB453" s="143" t="str">
        <f t="shared" si="26"/>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,10
 ,120
 ,NULL
 ,2001
 ,NULL
 ,1
 ,'個所'
 ,0
 ,0
 ,NULL
 ,ltrim(str(MAX([FB_FACILITY_ID])+1))+'/'+'20160401_千葉第１公園_全景１.jpg'
 ,0
 ,0
 ,'1900/1/0'
 FROM [PMS_chiba].[dbo].[FACILITY_BASE_TABLE]
</v>
      </c>
      <c r="BD453" s="190" t="s">
        <v>391</v>
      </c>
      <c r="BE453" s="190">
        <v>122</v>
      </c>
      <c r="BF453" s="190">
        <v>10</v>
      </c>
    </row>
    <row r="454" spans="1:58" ht="18" customHeight="1" x14ac:dyDescent="0.15">
      <c r="A454" s="156"/>
      <c r="B454" s="156"/>
      <c r="C454" s="214" t="str">
        <f>IF(AND(A454=1,NOT(TRIM(AD454)="")),COUNT($C$3:C453)+1,"")</f>
        <v/>
      </c>
      <c r="D454" s="220"/>
      <c r="E454" s="159"/>
      <c r="F454" s="1035"/>
      <c r="G454" s="950" t="s">
        <v>412</v>
      </c>
      <c r="H454" s="951"/>
      <c r="I454" s="951"/>
      <c r="J454" s="951"/>
      <c r="K454" s="935"/>
      <c r="L454" s="941"/>
      <c r="M454" s="941"/>
      <c r="N454" s="936"/>
      <c r="O454" s="935"/>
      <c r="P454" s="941"/>
      <c r="Q454" s="941"/>
      <c r="R454" s="941"/>
      <c r="S454" s="217" t="s">
        <v>741</v>
      </c>
      <c r="T454" s="255">
        <v>1</v>
      </c>
      <c r="U454" s="947"/>
      <c r="V454" s="947"/>
      <c r="W454" s="947"/>
      <c r="X454" s="954"/>
      <c r="Y454" s="955"/>
      <c r="Z454" s="947"/>
      <c r="AA454" s="947"/>
      <c r="AB454" s="948"/>
      <c r="AC454" s="948"/>
      <c r="AD454" s="948"/>
      <c r="AE454" s="948"/>
      <c r="AF454" s="948"/>
      <c r="AG454" s="948"/>
      <c r="AH454" s="927"/>
      <c r="AI454" s="928"/>
      <c r="AJ454" s="1009" t="s">
        <v>626</v>
      </c>
      <c r="AK454" s="1009"/>
      <c r="AL454" s="1009"/>
      <c r="AM454" s="1009"/>
      <c r="AN454" s="1010"/>
      <c r="AO454" s="139"/>
      <c r="AP454" s="144" t="s">
        <v>392</v>
      </c>
      <c r="AQ454" s="145"/>
      <c r="AR454" s="145"/>
      <c r="AS454" s="145"/>
      <c r="AT454" s="145"/>
      <c r="AU454" s="145"/>
      <c r="AV454" s="145"/>
      <c r="AW454" s="145"/>
      <c r="AX454" s="145"/>
      <c r="AY454" s="142"/>
      <c r="AZ454" s="143">
        <v>10</v>
      </c>
      <c r="BA454" s="143">
        <f t="shared" ref="BA454:BA472" si="27">IF(ISBLANK(G454),"",VLOOKUP(G454,$BD$453:$BF$455,2))</f>
        <v>120</v>
      </c>
      <c r="BB454" s="143" t="str">
        <f t="shared" si="26"/>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,10
 ,120
 ,NULL
 ,2001
 ,NULL
 ,1
 ,'個所'
 ,0
 ,0
 ,NULL
 ,ltrim(str(MAX([FB_FACILITY_ID])+1))+'/'+'20160401_千葉第１公園_全景２.jpg'
 ,0
 ,0
 ,'1900/1/0'
 FROM [PMS_chiba].[dbo].[FACILITY_BASE_TABLE]
</v>
      </c>
      <c r="BD454" s="190" t="s">
        <v>555</v>
      </c>
      <c r="BE454" s="190">
        <v>121</v>
      </c>
      <c r="BF454" s="190">
        <v>10</v>
      </c>
    </row>
    <row r="455" spans="1:58" ht="18" customHeight="1" x14ac:dyDescent="0.15">
      <c r="A455" s="156"/>
      <c r="B455" s="156"/>
      <c r="C455" s="214" t="str">
        <f>IF(AND(A455=1,NOT(TRIM(AD455)="")),COUNT($C$3:C454)+1,"")</f>
        <v/>
      </c>
      <c r="D455" s="220"/>
      <c r="E455" s="159"/>
      <c r="F455" s="1035"/>
      <c r="G455" s="950" t="s">
        <v>412</v>
      </c>
      <c r="H455" s="951"/>
      <c r="I455" s="951"/>
      <c r="J455" s="951"/>
      <c r="K455" s="935"/>
      <c r="L455" s="941"/>
      <c r="M455" s="941"/>
      <c r="N455" s="936"/>
      <c r="O455" s="935"/>
      <c r="P455" s="941"/>
      <c r="Q455" s="941"/>
      <c r="R455" s="941"/>
      <c r="S455" s="217" t="s">
        <v>741</v>
      </c>
      <c r="T455" s="255">
        <v>1</v>
      </c>
      <c r="U455" s="947"/>
      <c r="V455" s="947"/>
      <c r="W455" s="947"/>
      <c r="X455" s="954"/>
      <c r="Y455" s="955"/>
      <c r="Z455" s="947"/>
      <c r="AA455" s="947"/>
      <c r="AB455" s="948"/>
      <c r="AC455" s="948"/>
      <c r="AD455" s="948"/>
      <c r="AE455" s="948"/>
      <c r="AF455" s="948"/>
      <c r="AG455" s="948"/>
      <c r="AH455" s="927"/>
      <c r="AI455" s="928"/>
      <c r="AJ455" s="1009" t="s">
        <v>627</v>
      </c>
      <c r="AK455" s="1009"/>
      <c r="AL455" s="1009"/>
      <c r="AM455" s="1009"/>
      <c r="AN455" s="1010"/>
      <c r="AO455" s="141"/>
      <c r="AP455" s="194"/>
      <c r="AQ455" s="197"/>
      <c r="AR455" s="196"/>
      <c r="AS455" s="196"/>
      <c r="AT455" s="196"/>
      <c r="AU455" s="196"/>
      <c r="AV455" s="196"/>
      <c r="AW455" s="196"/>
      <c r="AX455" s="196"/>
      <c r="AY455" s="145"/>
      <c r="AZ455" s="143">
        <v>10</v>
      </c>
      <c r="BA455" s="143">
        <f t="shared" si="27"/>
        <v>120</v>
      </c>
      <c r="BB455" s="143" t="str">
        <f t="shared" si="26"/>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,10
 ,120
 ,NULL
 ,2001
 ,NULL
 ,1
 ,'個所'
 ,0
 ,0
 ,NULL
 ,ltrim(str(MAX([FB_FACILITY_ID])+1))+'/'+'20160401_千葉第１公園_全景３.jpg'
 ,0
 ,0
 ,'1900/1/0'
 FROM [PMS_chiba].[dbo].[FACILITY_BASE_TABLE]
</v>
      </c>
      <c r="BD455" s="190" t="s">
        <v>556</v>
      </c>
      <c r="BE455" s="190">
        <v>120</v>
      </c>
      <c r="BF455" s="190">
        <v>10</v>
      </c>
    </row>
    <row r="456" spans="1:58" ht="18" customHeight="1" x14ac:dyDescent="0.15">
      <c r="A456" s="156"/>
      <c r="B456" s="156"/>
      <c r="C456" s="214" t="str">
        <f>IF(AND(A456=1,NOT(TRIM(AD456)="")),COUNT($C$3:C455)+1,"")</f>
        <v/>
      </c>
      <c r="D456" s="220"/>
      <c r="E456" s="159"/>
      <c r="F456" s="1035"/>
      <c r="G456" s="950" t="s">
        <v>413</v>
      </c>
      <c r="H456" s="951"/>
      <c r="I456" s="951"/>
      <c r="J456" s="951"/>
      <c r="K456" s="935"/>
      <c r="L456" s="941"/>
      <c r="M456" s="941"/>
      <c r="N456" s="936"/>
      <c r="O456" s="935"/>
      <c r="P456" s="941"/>
      <c r="Q456" s="941"/>
      <c r="R456" s="941"/>
      <c r="S456" s="217" t="s">
        <v>741</v>
      </c>
      <c r="T456" s="255">
        <v>1</v>
      </c>
      <c r="U456" s="947"/>
      <c r="V456" s="947"/>
      <c r="W456" s="947"/>
      <c r="X456" s="954"/>
      <c r="Y456" s="955"/>
      <c r="Z456" s="947"/>
      <c r="AA456" s="947"/>
      <c r="AB456" s="948"/>
      <c r="AC456" s="948"/>
      <c r="AD456" s="948"/>
      <c r="AE456" s="948"/>
      <c r="AF456" s="948"/>
      <c r="AG456" s="948"/>
      <c r="AH456" s="927"/>
      <c r="AI456" s="928"/>
      <c r="AJ456" s="1009" t="s">
        <v>628</v>
      </c>
      <c r="AK456" s="1009"/>
      <c r="AL456" s="1009"/>
      <c r="AM456" s="1009"/>
      <c r="AN456" s="1010"/>
      <c r="AO456" s="141"/>
      <c r="AP456" s="194"/>
      <c r="AQ456" s="196"/>
      <c r="AR456" s="196"/>
      <c r="AS456" s="196"/>
      <c r="AT456" s="196"/>
      <c r="AU456" s="196"/>
      <c r="AV456" s="196"/>
      <c r="AW456" s="196"/>
      <c r="AX456" s="196"/>
      <c r="AY456" s="145"/>
      <c r="AZ456" s="143">
        <v>10</v>
      </c>
      <c r="BA456" s="143">
        <f t="shared" si="27"/>
        <v>121</v>
      </c>
      <c r="BB456" s="143" t="str">
        <f t="shared" si="26"/>
        <v xml:space="preserve">INSERT INTO [PMS_chiba].[dbo].[FACILITY_BASE_TABLE]
 ([FB_FACILITY_ID]
 ,[FB_FACILITY_CLASS_ID]
 ,[FB_FACILITY_KIND_ID]
 ,[FB_FACILITY_NAME_NOTE]
 ,[FB_PARK_ID]
 ,[FB_STRUCT]
 ,[FB_QTY]
 ,[FB_UNIT]
 ,[FB_BUILDING_FLAG]
 ,[FB_USAGE]
 ,[FB_OVERVIEW_NOTE]
 ,[FB_PICTURE_1]
 ,[FB_CONSTRUCTION_AREA]
 ,[FB_SITE_AREA]
 ,[FB_INITIAL_SETTI_DATE])
SELECT MAX([FB_FACILITY_ID])+1
 ,10
 ,121
 ,NULL
 ,2001
 ,NULL
 ,1
 ,'個所'
 ,0
 ,0
 ,NULL
 ,ltrim(str(MAX([FB_FACILITY_ID])+1))+'/'+'20160401_千葉第１公園_外周.jpg'
 ,0
 ,0
 ,'1900/1/0'
 FROM [PMS_chiba].[dbo].[FACILITY_BASE_TABLE]
</v>
      </c>
    </row>
    <row r="457" spans="1:58" ht="18" customHeight="1" x14ac:dyDescent="0.15">
      <c r="A457" s="156"/>
      <c r="B457" s="156"/>
      <c r="C457" s="214" t="str">
        <f>IF(AND(A457=1,NOT(TRIM(AD457)="")),COUNT($C$3:C456)+1,"")</f>
        <v/>
      </c>
      <c r="D457" s="220"/>
      <c r="E457" s="159"/>
      <c r="F457" s="1035"/>
      <c r="G457" s="950"/>
      <c r="H457" s="951"/>
      <c r="I457" s="951"/>
      <c r="J457" s="951"/>
      <c r="K457" s="935"/>
      <c r="L457" s="941"/>
      <c r="M457" s="941"/>
      <c r="N457" s="936"/>
      <c r="O457" s="935"/>
      <c r="P457" s="941"/>
      <c r="Q457" s="941"/>
      <c r="R457" s="941"/>
      <c r="S457" s="217"/>
      <c r="T457" s="255"/>
      <c r="U457" s="947"/>
      <c r="V457" s="947"/>
      <c r="W457" s="947"/>
      <c r="X457" s="954"/>
      <c r="Y457" s="955"/>
      <c r="Z457" s="947"/>
      <c r="AA457" s="947"/>
      <c r="AB457" s="948"/>
      <c r="AC457" s="948"/>
      <c r="AD457" s="948"/>
      <c r="AE457" s="948"/>
      <c r="AF457" s="948"/>
      <c r="AG457" s="948"/>
      <c r="AH457" s="927"/>
      <c r="AI457" s="928"/>
      <c r="AJ457" s="935"/>
      <c r="AK457" s="941"/>
      <c r="AL457" s="941"/>
      <c r="AM457" s="941"/>
      <c r="AN457" s="949"/>
      <c r="AO457" s="139"/>
      <c r="AP457" s="194"/>
      <c r="AQ457" s="195"/>
      <c r="AR457" s="195"/>
      <c r="AS457" s="195"/>
      <c r="AT457" s="195"/>
      <c r="AU457" s="195"/>
      <c r="AV457" s="195"/>
      <c r="AW457" s="195"/>
      <c r="AX457" s="195"/>
      <c r="AY457" s="145"/>
      <c r="AZ457" s="143">
        <v>10</v>
      </c>
      <c r="BA457" s="143" t="str">
        <f t="shared" si="27"/>
        <v/>
      </c>
      <c r="BB457" s="143" t="str">
        <f t="shared" si="26"/>
        <v/>
      </c>
    </row>
    <row r="458" spans="1:58" ht="18" customHeight="1" x14ac:dyDescent="0.15">
      <c r="A458" s="156"/>
      <c r="B458" s="156"/>
      <c r="C458" s="214" t="str">
        <f>IF(AND(A458=1,NOT(TRIM(AD458)="")),COUNT($C$3:C457)+1,"")</f>
        <v/>
      </c>
      <c r="D458" s="220"/>
      <c r="E458" s="159"/>
      <c r="F458" s="1035"/>
      <c r="G458" s="950"/>
      <c r="H458" s="951"/>
      <c r="I458" s="951"/>
      <c r="J458" s="951"/>
      <c r="K458" s="935"/>
      <c r="L458" s="941"/>
      <c r="M458" s="941"/>
      <c r="N458" s="936"/>
      <c r="O458" s="935"/>
      <c r="P458" s="941"/>
      <c r="Q458" s="941"/>
      <c r="R458" s="941"/>
      <c r="S458" s="217"/>
      <c r="T458" s="255"/>
      <c r="U458" s="947"/>
      <c r="V458" s="947"/>
      <c r="W458" s="947"/>
      <c r="X458" s="954"/>
      <c r="Y458" s="955"/>
      <c r="Z458" s="947"/>
      <c r="AA458" s="947"/>
      <c r="AB458" s="948"/>
      <c r="AC458" s="948"/>
      <c r="AD458" s="948"/>
      <c r="AE458" s="948"/>
      <c r="AF458" s="948"/>
      <c r="AG458" s="948"/>
      <c r="AH458" s="927"/>
      <c r="AI458" s="928"/>
      <c r="AJ458" s="935"/>
      <c r="AK458" s="941"/>
      <c r="AL458" s="941"/>
      <c r="AM458" s="941"/>
      <c r="AN458" s="949"/>
      <c r="AO458" s="139"/>
      <c r="AP458" s="194"/>
      <c r="AQ458" s="197"/>
      <c r="AR458" s="196"/>
      <c r="AS458" s="196"/>
      <c r="AT458" s="196"/>
      <c r="AU458" s="196"/>
      <c r="AV458" s="196"/>
      <c r="AW458" s="196"/>
      <c r="AX458" s="196"/>
      <c r="AY458" s="145"/>
      <c r="AZ458" s="143">
        <v>10</v>
      </c>
      <c r="BA458" s="143" t="str">
        <f t="shared" si="27"/>
        <v/>
      </c>
      <c r="BB458" s="143" t="str">
        <f t="shared" si="26"/>
        <v/>
      </c>
    </row>
    <row r="459" spans="1:58" ht="18" customHeight="1" x14ac:dyDescent="0.15">
      <c r="A459" s="156"/>
      <c r="B459" s="156"/>
      <c r="C459" s="214" t="str">
        <f>IF(AND(A459=1,NOT(TRIM(AD459)="")),COUNT($C$3:C458)+1,"")</f>
        <v/>
      </c>
      <c r="D459" s="220"/>
      <c r="E459" s="159"/>
      <c r="F459" s="1035"/>
      <c r="G459" s="950"/>
      <c r="H459" s="951"/>
      <c r="I459" s="951"/>
      <c r="J459" s="951"/>
      <c r="K459" s="935"/>
      <c r="L459" s="941"/>
      <c r="M459" s="941"/>
      <c r="N459" s="936"/>
      <c r="O459" s="935"/>
      <c r="P459" s="941"/>
      <c r="Q459" s="941"/>
      <c r="R459" s="941"/>
      <c r="S459" s="217"/>
      <c r="T459" s="255"/>
      <c r="U459" s="947"/>
      <c r="V459" s="947"/>
      <c r="W459" s="947"/>
      <c r="X459" s="954"/>
      <c r="Y459" s="955"/>
      <c r="Z459" s="947"/>
      <c r="AA459" s="947"/>
      <c r="AB459" s="948"/>
      <c r="AC459" s="948"/>
      <c r="AD459" s="948"/>
      <c r="AE459" s="948"/>
      <c r="AF459" s="948"/>
      <c r="AG459" s="948"/>
      <c r="AH459" s="927"/>
      <c r="AI459" s="928"/>
      <c r="AJ459" s="935"/>
      <c r="AK459" s="941"/>
      <c r="AL459" s="941"/>
      <c r="AM459" s="941"/>
      <c r="AN459" s="949"/>
      <c r="AO459" s="139"/>
      <c r="AP459" s="194"/>
      <c r="AQ459" s="196"/>
      <c r="AR459" s="196"/>
      <c r="AS459" s="196"/>
      <c r="AT459" s="196"/>
      <c r="AU459" s="196"/>
      <c r="AV459" s="196"/>
      <c r="AW459" s="196"/>
      <c r="AX459" s="196"/>
      <c r="AY459" s="145"/>
      <c r="AZ459" s="143">
        <v>10</v>
      </c>
      <c r="BA459" s="143" t="str">
        <f t="shared" si="27"/>
        <v/>
      </c>
      <c r="BB459" s="143" t="str">
        <f t="shared" si="26"/>
        <v/>
      </c>
    </row>
    <row r="460" spans="1:58" ht="18" customHeight="1" x14ac:dyDescent="0.15">
      <c r="A460" s="156"/>
      <c r="B460" s="156"/>
      <c r="C460" s="214" t="str">
        <f>IF(AND(A460=1,NOT(TRIM(AD460)="")),COUNT($C$3:C459)+1,"")</f>
        <v/>
      </c>
      <c r="D460" s="220"/>
      <c r="E460" s="159"/>
      <c r="F460" s="1035"/>
      <c r="G460" s="950"/>
      <c r="H460" s="951"/>
      <c r="I460" s="951"/>
      <c r="J460" s="951"/>
      <c r="K460" s="935"/>
      <c r="L460" s="941"/>
      <c r="M460" s="941"/>
      <c r="N460" s="936"/>
      <c r="O460" s="935"/>
      <c r="P460" s="941"/>
      <c r="Q460" s="941"/>
      <c r="R460" s="941"/>
      <c r="S460" s="217"/>
      <c r="T460" s="255"/>
      <c r="U460" s="947"/>
      <c r="V460" s="947"/>
      <c r="W460" s="947"/>
      <c r="X460" s="954"/>
      <c r="Y460" s="955"/>
      <c r="Z460" s="947"/>
      <c r="AA460" s="947"/>
      <c r="AB460" s="948"/>
      <c r="AC460" s="948"/>
      <c r="AD460" s="948"/>
      <c r="AE460" s="948"/>
      <c r="AF460" s="948"/>
      <c r="AG460" s="948"/>
      <c r="AH460" s="927"/>
      <c r="AI460" s="928"/>
      <c r="AJ460" s="935"/>
      <c r="AK460" s="941"/>
      <c r="AL460" s="941"/>
      <c r="AM460" s="941"/>
      <c r="AN460" s="949"/>
      <c r="AO460" s="139"/>
      <c r="AP460" s="194"/>
      <c r="AQ460" s="195"/>
      <c r="AR460" s="195"/>
      <c r="AS460" s="195"/>
      <c r="AT460" s="195"/>
      <c r="AU460" s="195"/>
      <c r="AV460" s="195"/>
      <c r="AW460" s="195"/>
      <c r="AX460" s="195"/>
      <c r="AY460" s="145"/>
      <c r="AZ460" s="143">
        <v>10</v>
      </c>
      <c r="BA460" s="143" t="str">
        <f t="shared" si="27"/>
        <v/>
      </c>
      <c r="BB460" s="143" t="str">
        <f t="shared" si="26"/>
        <v/>
      </c>
    </row>
    <row r="461" spans="1:58" ht="18" customHeight="1" x14ac:dyDescent="0.15">
      <c r="A461" s="156"/>
      <c r="B461" s="156"/>
      <c r="C461" s="214" t="str">
        <f>IF(AND(A461=1,NOT(TRIM(AD461)="")),COUNT($C$3:C460)+1,"")</f>
        <v/>
      </c>
      <c r="D461" s="220"/>
      <c r="E461" s="159"/>
      <c r="F461" s="1035"/>
      <c r="G461" s="950"/>
      <c r="H461" s="951"/>
      <c r="I461" s="951"/>
      <c r="J461" s="951"/>
      <c r="K461" s="935"/>
      <c r="L461" s="941"/>
      <c r="M461" s="941"/>
      <c r="N461" s="936"/>
      <c r="O461" s="935"/>
      <c r="P461" s="941"/>
      <c r="Q461" s="941"/>
      <c r="R461" s="941"/>
      <c r="S461" s="217"/>
      <c r="T461" s="255"/>
      <c r="U461" s="947"/>
      <c r="V461" s="947"/>
      <c r="W461" s="947"/>
      <c r="X461" s="954"/>
      <c r="Y461" s="955"/>
      <c r="Z461" s="947"/>
      <c r="AA461" s="947"/>
      <c r="AB461" s="948"/>
      <c r="AC461" s="948"/>
      <c r="AD461" s="948"/>
      <c r="AE461" s="948"/>
      <c r="AF461" s="948"/>
      <c r="AG461" s="948"/>
      <c r="AH461" s="927"/>
      <c r="AI461" s="928"/>
      <c r="AJ461" s="935"/>
      <c r="AK461" s="941"/>
      <c r="AL461" s="941"/>
      <c r="AM461" s="941"/>
      <c r="AN461" s="949"/>
      <c r="AO461" s="139"/>
      <c r="AP461" s="194"/>
      <c r="AQ461" s="197"/>
      <c r="AR461" s="196"/>
      <c r="AS461" s="196"/>
      <c r="AT461" s="196"/>
      <c r="AU461" s="196"/>
      <c r="AV461" s="196"/>
      <c r="AW461" s="196"/>
      <c r="AX461" s="196"/>
      <c r="AY461" s="145"/>
      <c r="AZ461" s="143">
        <v>10</v>
      </c>
      <c r="BA461" s="143" t="str">
        <f t="shared" si="27"/>
        <v/>
      </c>
      <c r="BB461" s="143" t="str">
        <f t="shared" si="26"/>
        <v/>
      </c>
    </row>
    <row r="462" spans="1:58" ht="18" customHeight="1" x14ac:dyDescent="0.15">
      <c r="A462" s="156"/>
      <c r="B462" s="156"/>
      <c r="C462" s="214" t="str">
        <f>IF(AND(A462=1,NOT(TRIM(AD462)="")),COUNT($C$3:C461)+1,"")</f>
        <v/>
      </c>
      <c r="D462" s="220"/>
      <c r="E462" s="159"/>
      <c r="F462" s="1035"/>
      <c r="G462" s="950"/>
      <c r="H462" s="951"/>
      <c r="I462" s="951"/>
      <c r="J462" s="951"/>
      <c r="K462" s="935"/>
      <c r="L462" s="941"/>
      <c r="M462" s="941"/>
      <c r="N462" s="936"/>
      <c r="O462" s="935"/>
      <c r="P462" s="941"/>
      <c r="Q462" s="941"/>
      <c r="R462" s="941"/>
      <c r="S462" s="217"/>
      <c r="T462" s="255"/>
      <c r="U462" s="947"/>
      <c r="V462" s="947"/>
      <c r="W462" s="947"/>
      <c r="X462" s="954"/>
      <c r="Y462" s="955"/>
      <c r="Z462" s="947"/>
      <c r="AA462" s="947"/>
      <c r="AB462" s="948"/>
      <c r="AC462" s="948"/>
      <c r="AD462" s="948"/>
      <c r="AE462" s="948"/>
      <c r="AF462" s="948"/>
      <c r="AG462" s="948"/>
      <c r="AH462" s="927"/>
      <c r="AI462" s="928"/>
      <c r="AJ462" s="935"/>
      <c r="AK462" s="941"/>
      <c r="AL462" s="941"/>
      <c r="AM462" s="941"/>
      <c r="AN462" s="949"/>
      <c r="AO462" s="139"/>
      <c r="AP462" s="194"/>
      <c r="AQ462" s="196"/>
      <c r="AR462" s="196"/>
      <c r="AS462" s="196"/>
      <c r="AT462" s="196"/>
      <c r="AU462" s="196"/>
      <c r="AV462" s="196"/>
      <c r="AW462" s="196"/>
      <c r="AX462" s="196"/>
      <c r="AY462" s="145"/>
      <c r="AZ462" s="143">
        <v>10</v>
      </c>
      <c r="BA462" s="143" t="str">
        <f t="shared" si="27"/>
        <v/>
      </c>
      <c r="BB462" s="143" t="str">
        <f t="shared" si="26"/>
        <v/>
      </c>
    </row>
    <row r="463" spans="1:58" ht="18" customHeight="1" x14ac:dyDescent="0.15">
      <c r="A463" s="156"/>
      <c r="B463" s="156"/>
      <c r="C463" s="214" t="str">
        <f>IF(AND(A463=1,NOT(TRIM(AD463)="")),COUNT($C$3:C462)+1,"")</f>
        <v/>
      </c>
      <c r="D463" s="220"/>
      <c r="E463" s="159"/>
      <c r="F463" s="1035" t="s">
        <v>411</v>
      </c>
      <c r="G463" s="950"/>
      <c r="H463" s="951"/>
      <c r="I463" s="951"/>
      <c r="J463" s="951"/>
      <c r="K463" s="935"/>
      <c r="L463" s="941"/>
      <c r="M463" s="941"/>
      <c r="N463" s="936"/>
      <c r="O463" s="935"/>
      <c r="P463" s="941"/>
      <c r="Q463" s="941"/>
      <c r="R463" s="941"/>
      <c r="S463" s="217"/>
      <c r="T463" s="255"/>
      <c r="U463" s="947"/>
      <c r="V463" s="947"/>
      <c r="W463" s="947"/>
      <c r="X463" s="954"/>
      <c r="Y463" s="955"/>
      <c r="Z463" s="947"/>
      <c r="AA463" s="947"/>
      <c r="AB463" s="948"/>
      <c r="AC463" s="948"/>
      <c r="AD463" s="948"/>
      <c r="AE463" s="948"/>
      <c r="AF463" s="948"/>
      <c r="AG463" s="948"/>
      <c r="AH463" s="927"/>
      <c r="AI463" s="928"/>
      <c r="AJ463" s="935"/>
      <c r="AK463" s="941"/>
      <c r="AL463" s="941"/>
      <c r="AM463" s="941"/>
      <c r="AN463" s="949"/>
      <c r="AO463" s="139"/>
      <c r="AP463" s="194"/>
      <c r="AQ463" s="195"/>
      <c r="AR463" s="195"/>
      <c r="AS463" s="195"/>
      <c r="AT463" s="195"/>
      <c r="AU463" s="195"/>
      <c r="AV463" s="195"/>
      <c r="AW463" s="195"/>
      <c r="AX463" s="195"/>
      <c r="AY463" s="145"/>
      <c r="AZ463" s="143">
        <v>10</v>
      </c>
      <c r="BA463" s="143" t="str">
        <f t="shared" si="27"/>
        <v/>
      </c>
      <c r="BB463" s="143" t="str">
        <f t="shared" si="26"/>
        <v/>
      </c>
    </row>
    <row r="464" spans="1:58" ht="18" customHeight="1" x14ac:dyDescent="0.15">
      <c r="A464" s="156"/>
      <c r="B464" s="156"/>
      <c r="C464" s="214" t="str">
        <f>IF(AND(A464=1,NOT(TRIM(AD464)="")),COUNT($C$3:C463)+1,"")</f>
        <v/>
      </c>
      <c r="D464" s="220"/>
      <c r="E464" s="159"/>
      <c r="F464" s="1035"/>
      <c r="G464" s="950"/>
      <c r="H464" s="951"/>
      <c r="I464" s="951"/>
      <c r="J464" s="951"/>
      <c r="K464" s="935"/>
      <c r="L464" s="941"/>
      <c r="M464" s="941"/>
      <c r="N464" s="936"/>
      <c r="O464" s="935"/>
      <c r="P464" s="941"/>
      <c r="Q464" s="941"/>
      <c r="R464" s="941"/>
      <c r="S464" s="217"/>
      <c r="T464" s="255"/>
      <c r="U464" s="947"/>
      <c r="V464" s="947"/>
      <c r="W464" s="947"/>
      <c r="X464" s="954"/>
      <c r="Y464" s="955"/>
      <c r="Z464" s="947"/>
      <c r="AA464" s="947"/>
      <c r="AB464" s="948"/>
      <c r="AC464" s="948"/>
      <c r="AD464" s="948"/>
      <c r="AE464" s="948"/>
      <c r="AF464" s="948"/>
      <c r="AG464" s="948"/>
      <c r="AH464" s="927"/>
      <c r="AI464" s="928"/>
      <c r="AJ464" s="935"/>
      <c r="AK464" s="941"/>
      <c r="AL464" s="941"/>
      <c r="AM464" s="941"/>
      <c r="AN464" s="949"/>
      <c r="AO464" s="139"/>
      <c r="AP464" s="194"/>
      <c r="AQ464" s="197"/>
      <c r="AR464" s="196"/>
      <c r="AS464" s="196"/>
      <c r="AT464" s="196"/>
      <c r="AU464" s="196"/>
      <c r="AV464" s="196"/>
      <c r="AW464" s="196"/>
      <c r="AX464" s="196"/>
      <c r="AY464" s="145"/>
      <c r="AZ464" s="143">
        <v>10</v>
      </c>
      <c r="BA464" s="143" t="str">
        <f t="shared" si="27"/>
        <v/>
      </c>
      <c r="BB464" s="143" t="str">
        <f t="shared" si="26"/>
        <v/>
      </c>
    </row>
    <row r="465" spans="1:54" ht="18" customHeight="1" x14ac:dyDescent="0.15">
      <c r="A465" s="156"/>
      <c r="B465" s="156"/>
      <c r="C465" s="214" t="str">
        <f>IF(AND(A465=1,NOT(TRIM(AD465)="")),COUNT($C$3:C464)+1,"")</f>
        <v/>
      </c>
      <c r="D465" s="220"/>
      <c r="E465" s="159"/>
      <c r="F465" s="1035"/>
      <c r="G465" s="950"/>
      <c r="H465" s="951"/>
      <c r="I465" s="951"/>
      <c r="J465" s="951"/>
      <c r="K465" s="935"/>
      <c r="L465" s="941"/>
      <c r="M465" s="941"/>
      <c r="N465" s="936"/>
      <c r="O465" s="935"/>
      <c r="P465" s="941"/>
      <c r="Q465" s="941"/>
      <c r="R465" s="941"/>
      <c r="S465" s="217"/>
      <c r="T465" s="255"/>
      <c r="U465" s="947"/>
      <c r="V465" s="947"/>
      <c r="W465" s="947"/>
      <c r="X465" s="954"/>
      <c r="Y465" s="955"/>
      <c r="Z465" s="947"/>
      <c r="AA465" s="947"/>
      <c r="AB465" s="948"/>
      <c r="AC465" s="948"/>
      <c r="AD465" s="948"/>
      <c r="AE465" s="948"/>
      <c r="AF465" s="948"/>
      <c r="AG465" s="948"/>
      <c r="AH465" s="927"/>
      <c r="AI465" s="928"/>
      <c r="AJ465" s="935"/>
      <c r="AK465" s="941"/>
      <c r="AL465" s="941"/>
      <c r="AM465" s="941"/>
      <c r="AN465" s="949"/>
      <c r="AO465" s="139"/>
      <c r="AP465" s="194"/>
      <c r="AQ465" s="196"/>
      <c r="AR465" s="196"/>
      <c r="AS465" s="196"/>
      <c r="AT465" s="196"/>
      <c r="AU465" s="196"/>
      <c r="AV465" s="196"/>
      <c r="AW465" s="196"/>
      <c r="AX465" s="196"/>
      <c r="AY465" s="145"/>
      <c r="AZ465" s="143">
        <v>10</v>
      </c>
      <c r="BA465" s="143" t="str">
        <f t="shared" si="27"/>
        <v/>
      </c>
      <c r="BB465" s="143" t="str">
        <f t="shared" si="26"/>
        <v/>
      </c>
    </row>
    <row r="466" spans="1:54" ht="18" customHeight="1" x14ac:dyDescent="0.15">
      <c r="A466" s="156"/>
      <c r="B466" s="156"/>
      <c r="C466" s="214" t="str">
        <f>IF(AND(A466=1,NOT(TRIM(AD466)="")),COUNT($C$3:C465)+1,"")</f>
        <v/>
      </c>
      <c r="D466" s="220"/>
      <c r="E466" s="159"/>
      <c r="F466" s="1035"/>
      <c r="G466" s="950"/>
      <c r="H466" s="951"/>
      <c r="I466" s="951"/>
      <c r="J466" s="951"/>
      <c r="K466" s="935"/>
      <c r="L466" s="941"/>
      <c r="M466" s="941"/>
      <c r="N466" s="936"/>
      <c r="O466" s="935"/>
      <c r="P466" s="941"/>
      <c r="Q466" s="941"/>
      <c r="R466" s="941"/>
      <c r="S466" s="217"/>
      <c r="T466" s="255"/>
      <c r="U466" s="947"/>
      <c r="V466" s="947"/>
      <c r="W466" s="947"/>
      <c r="X466" s="954"/>
      <c r="Y466" s="955"/>
      <c r="Z466" s="947"/>
      <c r="AA466" s="947"/>
      <c r="AB466" s="948"/>
      <c r="AC466" s="948"/>
      <c r="AD466" s="948"/>
      <c r="AE466" s="948"/>
      <c r="AF466" s="948"/>
      <c r="AG466" s="948"/>
      <c r="AH466" s="927"/>
      <c r="AI466" s="928"/>
      <c r="AJ466" s="935"/>
      <c r="AK466" s="941"/>
      <c r="AL466" s="941"/>
      <c r="AM466" s="941"/>
      <c r="AN466" s="949"/>
      <c r="AO466" s="139"/>
      <c r="AP466" s="194"/>
      <c r="AQ466" s="196"/>
      <c r="AR466" s="196"/>
      <c r="AS466" s="196"/>
      <c r="AT466" s="145"/>
      <c r="AU466" s="196"/>
      <c r="AV466" s="196"/>
      <c r="AW466" s="196"/>
      <c r="AX466" s="196"/>
      <c r="AY466" s="145"/>
      <c r="AZ466" s="143">
        <v>10</v>
      </c>
      <c r="BA466" s="143" t="str">
        <f t="shared" si="27"/>
        <v/>
      </c>
      <c r="BB466" s="143" t="str">
        <f t="shared" si="26"/>
        <v/>
      </c>
    </row>
    <row r="467" spans="1:54" ht="18" customHeight="1" x14ac:dyDescent="0.15">
      <c r="A467" s="156"/>
      <c r="B467" s="156"/>
      <c r="C467" s="214" t="str">
        <f>IF(AND(A467=1,NOT(TRIM(AD467)="")),COUNT($C$3:C466)+1,"")</f>
        <v/>
      </c>
      <c r="D467" s="220"/>
      <c r="E467" s="159"/>
      <c r="F467" s="1035"/>
      <c r="G467" s="950"/>
      <c r="H467" s="951"/>
      <c r="I467" s="951"/>
      <c r="J467" s="951"/>
      <c r="K467" s="935"/>
      <c r="L467" s="941"/>
      <c r="M467" s="941"/>
      <c r="N467" s="936"/>
      <c r="O467" s="935"/>
      <c r="P467" s="941"/>
      <c r="Q467" s="941"/>
      <c r="R467" s="941"/>
      <c r="S467" s="217"/>
      <c r="T467" s="255"/>
      <c r="U467" s="947"/>
      <c r="V467" s="947"/>
      <c r="W467" s="947"/>
      <c r="X467" s="954"/>
      <c r="Y467" s="955"/>
      <c r="Z467" s="947"/>
      <c r="AA467" s="947"/>
      <c r="AB467" s="948"/>
      <c r="AC467" s="948"/>
      <c r="AD467" s="948"/>
      <c r="AE467" s="948"/>
      <c r="AF467" s="948"/>
      <c r="AG467" s="948"/>
      <c r="AH467" s="927"/>
      <c r="AI467" s="928"/>
      <c r="AJ467" s="935"/>
      <c r="AK467" s="941"/>
      <c r="AL467" s="941"/>
      <c r="AM467" s="941"/>
      <c r="AN467" s="949"/>
      <c r="AO467" s="139"/>
      <c r="AP467" s="194"/>
      <c r="AQ467" s="196"/>
      <c r="AR467" s="196"/>
      <c r="AS467" s="196"/>
      <c r="AT467" s="145"/>
      <c r="AU467" s="196"/>
      <c r="AV467" s="196"/>
      <c r="AW467" s="196"/>
      <c r="AX467" s="196"/>
      <c r="AY467" s="145"/>
      <c r="AZ467" s="143">
        <v>10</v>
      </c>
      <c r="BA467" s="143" t="str">
        <f t="shared" si="27"/>
        <v/>
      </c>
      <c r="BB467" s="143" t="str">
        <f t="shared" si="26"/>
        <v/>
      </c>
    </row>
    <row r="468" spans="1:54" ht="18" customHeight="1" x14ac:dyDescent="0.15">
      <c r="A468" s="156"/>
      <c r="B468" s="156"/>
      <c r="C468" s="214" t="str">
        <f>IF(AND(A468=1,NOT(TRIM(AD468)="")),COUNT($C$3:C467)+1,"")</f>
        <v/>
      </c>
      <c r="D468" s="220"/>
      <c r="E468" s="159"/>
      <c r="F468" s="1035"/>
      <c r="G468" s="950"/>
      <c r="H468" s="951"/>
      <c r="I468" s="951"/>
      <c r="J468" s="951"/>
      <c r="K468" s="935"/>
      <c r="L468" s="941"/>
      <c r="M468" s="941"/>
      <c r="N468" s="936"/>
      <c r="O468" s="935"/>
      <c r="P468" s="941"/>
      <c r="Q468" s="941"/>
      <c r="R468" s="941"/>
      <c r="S468" s="217"/>
      <c r="T468" s="255"/>
      <c r="U468" s="947"/>
      <c r="V468" s="947"/>
      <c r="W468" s="947"/>
      <c r="X468" s="954"/>
      <c r="Y468" s="955"/>
      <c r="Z468" s="947"/>
      <c r="AA468" s="947"/>
      <c r="AB468" s="948"/>
      <c r="AC468" s="948"/>
      <c r="AD468" s="948"/>
      <c r="AE468" s="948"/>
      <c r="AF468" s="948"/>
      <c r="AG468" s="948"/>
      <c r="AH468" s="927"/>
      <c r="AI468" s="928"/>
      <c r="AJ468" s="935"/>
      <c r="AK468" s="941"/>
      <c r="AL468" s="941"/>
      <c r="AM468" s="941"/>
      <c r="AN468" s="949"/>
      <c r="AO468" s="139"/>
      <c r="AP468" s="194"/>
      <c r="AQ468" s="196"/>
      <c r="AR468" s="196"/>
      <c r="AS468" s="196"/>
      <c r="AT468" s="145"/>
      <c r="AU468" s="196"/>
      <c r="AV468" s="196"/>
      <c r="AW468" s="196"/>
      <c r="AX468" s="196"/>
      <c r="AY468" s="145"/>
      <c r="AZ468" s="143">
        <v>10</v>
      </c>
      <c r="BA468" s="143" t="str">
        <f t="shared" si="27"/>
        <v/>
      </c>
      <c r="BB468" s="143" t="str">
        <f t="shared" si="26"/>
        <v/>
      </c>
    </row>
    <row r="469" spans="1:54" ht="18" customHeight="1" x14ac:dyDescent="0.15">
      <c r="A469" s="156"/>
      <c r="B469" s="156"/>
      <c r="C469" s="214" t="str">
        <f>IF(AND(A469=1,NOT(TRIM(AD469)="")),COUNT($C$3:C468)+1,"")</f>
        <v/>
      </c>
      <c r="D469" s="220"/>
      <c r="E469" s="159"/>
      <c r="F469" s="1035"/>
      <c r="G469" s="950"/>
      <c r="H469" s="951"/>
      <c r="I469" s="951"/>
      <c r="J469" s="951"/>
      <c r="K469" s="935"/>
      <c r="L469" s="941"/>
      <c r="M469" s="941"/>
      <c r="N469" s="936"/>
      <c r="O469" s="935"/>
      <c r="P469" s="941"/>
      <c r="Q469" s="941"/>
      <c r="R469" s="941"/>
      <c r="S469" s="217"/>
      <c r="T469" s="255"/>
      <c r="U469" s="947"/>
      <c r="V469" s="947"/>
      <c r="W469" s="947"/>
      <c r="X469" s="954"/>
      <c r="Y469" s="955"/>
      <c r="Z469" s="947"/>
      <c r="AA469" s="947"/>
      <c r="AB469" s="948"/>
      <c r="AC469" s="948"/>
      <c r="AD469" s="948"/>
      <c r="AE469" s="948"/>
      <c r="AF469" s="948"/>
      <c r="AG469" s="948"/>
      <c r="AH469" s="927"/>
      <c r="AI469" s="928"/>
      <c r="AJ469" s="935"/>
      <c r="AK469" s="941"/>
      <c r="AL469" s="941"/>
      <c r="AM469" s="941"/>
      <c r="AN469" s="949"/>
      <c r="AO469" s="139"/>
      <c r="AP469" s="147" t="s">
        <v>615</v>
      </c>
      <c r="AQ469" s="145"/>
      <c r="AR469" s="145"/>
      <c r="AS469" s="145"/>
      <c r="AT469" s="145"/>
      <c r="AU469" s="196"/>
      <c r="AV469" s="196"/>
      <c r="AW469" s="196"/>
      <c r="AX469" s="196"/>
      <c r="AY469" s="145"/>
      <c r="AZ469" s="143">
        <v>10</v>
      </c>
      <c r="BA469" s="143" t="str">
        <f t="shared" si="27"/>
        <v/>
      </c>
      <c r="BB469" s="143" t="str">
        <f t="shared" si="26"/>
        <v/>
      </c>
    </row>
    <row r="470" spans="1:54" ht="18" customHeight="1" x14ac:dyDescent="0.15">
      <c r="A470" s="156"/>
      <c r="B470" s="156"/>
      <c r="C470" s="214" t="str">
        <f>IF(AND(A470=1,NOT(TRIM(AD470)="")),COUNT($C$3:C469)+1,"")</f>
        <v/>
      </c>
      <c r="D470" s="220"/>
      <c r="E470" s="159"/>
      <c r="F470" s="1035"/>
      <c r="G470" s="950"/>
      <c r="H470" s="951"/>
      <c r="I470" s="951"/>
      <c r="J470" s="951"/>
      <c r="K470" s="935"/>
      <c r="L470" s="941"/>
      <c r="M470" s="941"/>
      <c r="N470" s="936"/>
      <c r="O470" s="935"/>
      <c r="P470" s="941"/>
      <c r="Q470" s="941"/>
      <c r="R470" s="941"/>
      <c r="S470" s="217"/>
      <c r="T470" s="255"/>
      <c r="U470" s="947"/>
      <c r="V470" s="947"/>
      <c r="W470" s="947"/>
      <c r="X470" s="954"/>
      <c r="Y470" s="955"/>
      <c r="Z470" s="947"/>
      <c r="AA470" s="947"/>
      <c r="AB470" s="948"/>
      <c r="AC470" s="948"/>
      <c r="AD470" s="948"/>
      <c r="AE470" s="948"/>
      <c r="AF470" s="948"/>
      <c r="AG470" s="948"/>
      <c r="AH470" s="927"/>
      <c r="AI470" s="928"/>
      <c r="AJ470" s="935"/>
      <c r="AK470" s="941"/>
      <c r="AL470" s="941"/>
      <c r="AM470" s="941"/>
      <c r="AN470" s="949"/>
      <c r="AO470" s="139"/>
      <c r="AP470" s="989" t="s">
        <v>412</v>
      </c>
      <c r="AQ470" s="990"/>
      <c r="AR470" s="990"/>
      <c r="AS470" s="991"/>
      <c r="AT470" s="145"/>
      <c r="AU470" s="196"/>
      <c r="AV470" s="196"/>
      <c r="AW470" s="196"/>
      <c r="AX470" s="196"/>
      <c r="AY470" s="145"/>
      <c r="AZ470" s="143">
        <v>10</v>
      </c>
      <c r="BA470" s="143" t="str">
        <f t="shared" si="27"/>
        <v/>
      </c>
      <c r="BB470" s="143" t="str">
        <f t="shared" si="26"/>
        <v/>
      </c>
    </row>
    <row r="471" spans="1:54" ht="18" customHeight="1" x14ac:dyDescent="0.15">
      <c r="A471" s="156"/>
      <c r="B471" s="158"/>
      <c r="C471" s="214" t="str">
        <f>IF(AND(A471=1,NOT(TRIM(AD471)="")),COUNT($C$3:C470)+1,"")</f>
        <v/>
      </c>
      <c r="D471" s="220"/>
      <c r="E471" s="159"/>
      <c r="F471" s="1035"/>
      <c r="G471" s="950"/>
      <c r="H471" s="951"/>
      <c r="I471" s="951"/>
      <c r="J471" s="951"/>
      <c r="K471" s="935"/>
      <c r="L471" s="941"/>
      <c r="M471" s="941"/>
      <c r="N471" s="936"/>
      <c r="O471" s="935"/>
      <c r="P471" s="941"/>
      <c r="Q471" s="941"/>
      <c r="R471" s="941"/>
      <c r="S471" s="217"/>
      <c r="T471" s="255"/>
      <c r="U471" s="947"/>
      <c r="V471" s="947"/>
      <c r="W471" s="947"/>
      <c r="X471" s="954"/>
      <c r="Y471" s="955"/>
      <c r="Z471" s="947"/>
      <c r="AA471" s="947"/>
      <c r="AB471" s="948"/>
      <c r="AC471" s="948"/>
      <c r="AD471" s="948"/>
      <c r="AE471" s="948"/>
      <c r="AF471" s="948"/>
      <c r="AG471" s="948"/>
      <c r="AH471" s="927"/>
      <c r="AI471" s="928"/>
      <c r="AJ471" s="935"/>
      <c r="AK471" s="941"/>
      <c r="AL471" s="941"/>
      <c r="AM471" s="941"/>
      <c r="AN471" s="949"/>
      <c r="AO471" s="139"/>
      <c r="AP471" s="989" t="s">
        <v>413</v>
      </c>
      <c r="AQ471" s="990"/>
      <c r="AR471" s="990"/>
      <c r="AS471" s="991"/>
      <c r="AT471" s="145"/>
      <c r="AU471" s="196"/>
      <c r="AV471" s="196"/>
      <c r="AW471" s="196"/>
      <c r="AX471" s="196"/>
      <c r="AY471" s="145"/>
      <c r="AZ471" s="143">
        <v>10</v>
      </c>
      <c r="BA471" s="143" t="str">
        <f t="shared" si="27"/>
        <v/>
      </c>
      <c r="BB471" s="143" t="str">
        <f t="shared" si="26"/>
        <v/>
      </c>
    </row>
    <row r="472" spans="1:54" ht="18" customHeight="1" thickBot="1" x14ac:dyDescent="0.2">
      <c r="A472" s="156"/>
      <c r="B472" s="158"/>
      <c r="C472" s="214" t="str">
        <f>IF(AND(A472=1,NOT(TRIM(AD472)="")),COUNT($C$3:C471)+1,"")</f>
        <v/>
      </c>
      <c r="D472" s="220"/>
      <c r="E472" s="159"/>
      <c r="F472" s="1036"/>
      <c r="G472" s="1041"/>
      <c r="H472" s="1042"/>
      <c r="I472" s="1042"/>
      <c r="J472" s="1043"/>
      <c r="K472" s="942"/>
      <c r="L472" s="943"/>
      <c r="M472" s="943"/>
      <c r="N472" s="943"/>
      <c r="O472" s="942"/>
      <c r="P472" s="943"/>
      <c r="Q472" s="943"/>
      <c r="R472" s="943"/>
      <c r="S472" s="153"/>
      <c r="T472" s="256"/>
      <c r="U472" s="959"/>
      <c r="V472" s="959"/>
      <c r="W472" s="959"/>
      <c r="X472" s="995"/>
      <c r="Y472" s="996"/>
      <c r="Z472" s="959"/>
      <c r="AA472" s="959"/>
      <c r="AB472" s="960"/>
      <c r="AC472" s="960"/>
      <c r="AD472" s="960"/>
      <c r="AE472" s="960"/>
      <c r="AF472" s="960"/>
      <c r="AG472" s="960"/>
      <c r="AH472" s="929"/>
      <c r="AI472" s="930"/>
      <c r="AJ472" s="942"/>
      <c r="AK472" s="943"/>
      <c r="AL472" s="943"/>
      <c r="AM472" s="943"/>
      <c r="AN472" s="958"/>
      <c r="AO472" s="139"/>
      <c r="AP472" s="199" t="s">
        <v>511</v>
      </c>
      <c r="AQ472" s="200"/>
      <c r="AR472" s="200"/>
      <c r="AS472" s="201"/>
      <c r="AT472" s="148"/>
      <c r="AU472" s="148"/>
      <c r="AV472" s="148"/>
      <c r="AW472" s="148"/>
      <c r="AX472" s="148"/>
      <c r="AY472" s="148"/>
      <c r="AZ472" s="143">
        <v>10</v>
      </c>
      <c r="BA472" s="143" t="str">
        <f t="shared" si="27"/>
        <v/>
      </c>
      <c r="BB472" s="143" t="str">
        <f t="shared" si="26"/>
        <v/>
      </c>
    </row>
    <row r="473" spans="1:54" ht="18" customHeight="1" x14ac:dyDescent="0.15">
      <c r="A473" s="140">
        <f>SUM(A53:A472)</f>
        <v>28</v>
      </c>
      <c r="F473" s="139"/>
      <c r="G473" s="141"/>
      <c r="H473" s="141"/>
      <c r="I473" s="141"/>
      <c r="J473" s="141"/>
      <c r="K473" s="141"/>
      <c r="L473" s="141"/>
      <c r="M473" s="141"/>
      <c r="N473" s="141"/>
      <c r="O473" s="141"/>
      <c r="P473" s="141"/>
      <c r="Q473" s="141"/>
      <c r="R473" s="141"/>
      <c r="S473" s="141"/>
      <c r="T473" s="141"/>
      <c r="U473" s="211"/>
      <c r="V473" s="211"/>
      <c r="W473" s="141"/>
      <c r="X473" s="141"/>
      <c r="Y473" s="141"/>
      <c r="Z473" s="141"/>
      <c r="AA473" s="141"/>
      <c r="AB473" s="141"/>
      <c r="AC473" s="141"/>
      <c r="AD473" s="154"/>
      <c r="AE473" s="141"/>
      <c r="AF473" s="141"/>
      <c r="AG473" s="141"/>
      <c r="AH473" s="141"/>
      <c r="AI473" s="141"/>
      <c r="AJ473" s="141"/>
      <c r="AK473" s="141"/>
      <c r="AL473" s="141"/>
      <c r="AM473" s="141"/>
      <c r="AN473" s="141"/>
      <c r="AO473" s="139"/>
      <c r="AP473" s="139"/>
      <c r="AQ473" s="139"/>
      <c r="AR473" s="139"/>
      <c r="AS473" s="139"/>
      <c r="AT473" s="139"/>
      <c r="AU473" s="139"/>
      <c r="AV473" s="139"/>
      <c r="AW473" s="139"/>
      <c r="AX473" s="139"/>
      <c r="AY473" s="139"/>
    </row>
    <row r="476" spans="1:54" ht="18" customHeight="1" x14ac:dyDescent="0.15">
      <c r="AP476" s="204" t="s">
        <v>508</v>
      </c>
    </row>
    <row r="477" spans="1:54" ht="18" customHeight="1" x14ac:dyDescent="0.15">
      <c r="AP477" s="205" t="s">
        <v>512</v>
      </c>
    </row>
    <row r="478" spans="1:54" ht="18" customHeight="1" x14ac:dyDescent="0.15">
      <c r="AP478" s="205" t="s">
        <v>578</v>
      </c>
    </row>
    <row r="479" spans="1:54" ht="18" customHeight="1" x14ac:dyDescent="0.15">
      <c r="AP479" s="243" t="s">
        <v>741</v>
      </c>
    </row>
    <row r="480" spans="1:54" ht="18" customHeight="1" x14ac:dyDescent="0.15">
      <c r="AP480" s="205" t="s">
        <v>407</v>
      </c>
    </row>
    <row r="481" spans="42:42" ht="18" customHeight="1" x14ac:dyDescent="0.15">
      <c r="AP481" s="205" t="s">
        <v>408</v>
      </c>
    </row>
    <row r="482" spans="42:42" ht="18" customHeight="1" x14ac:dyDescent="0.15">
      <c r="AP482" s="205" t="s">
        <v>409</v>
      </c>
    </row>
    <row r="483" spans="42:42" ht="18" customHeight="1" x14ac:dyDescent="0.15">
      <c r="AP483" s="205" t="s">
        <v>410</v>
      </c>
    </row>
    <row r="484" spans="42:42" ht="18" customHeight="1" x14ac:dyDescent="0.15">
      <c r="AP484" s="205" t="s">
        <v>514</v>
      </c>
    </row>
    <row r="485" spans="42:42" ht="18" customHeight="1" x14ac:dyDescent="0.15">
      <c r="AP485" s="203" t="s">
        <v>513</v>
      </c>
    </row>
  </sheetData>
  <sheetProtection password="CCD1" sheet="1" scenarios="1"/>
  <sortState ref="BG5:BI19">
    <sortCondition ref="BG5:BG19"/>
  </sortState>
  <mergeCells count="5366">
    <mergeCell ref="U103:W103"/>
    <mergeCell ref="AD103:AE103"/>
    <mergeCell ref="AD104:AE104"/>
    <mergeCell ref="AD105:AE105"/>
    <mergeCell ref="AD106:AE106"/>
    <mergeCell ref="AJ103:AN103"/>
    <mergeCell ref="AJ107:AN107"/>
    <mergeCell ref="AJ106:AN106"/>
    <mergeCell ref="AJ105:AN105"/>
    <mergeCell ref="AJ104:AN104"/>
    <mergeCell ref="O153:R153"/>
    <mergeCell ref="O155:R155"/>
    <mergeCell ref="O154:R154"/>
    <mergeCell ref="AD153:AE153"/>
    <mergeCell ref="AD154:AE154"/>
    <mergeCell ref="AD155:AE155"/>
    <mergeCell ref="AF153:AG153"/>
    <mergeCell ref="AF154:AG154"/>
    <mergeCell ref="AF155:AG155"/>
    <mergeCell ref="AJ153:AN153"/>
    <mergeCell ref="AJ154:AN154"/>
    <mergeCell ref="AJ155:AN155"/>
    <mergeCell ref="X147:Y147"/>
    <mergeCell ref="X148:Y148"/>
    <mergeCell ref="X149:Y149"/>
    <mergeCell ref="X150:Y150"/>
    <mergeCell ref="X151:Y151"/>
    <mergeCell ref="X152:Y152"/>
    <mergeCell ref="X153:Y153"/>
    <mergeCell ref="X154:Y154"/>
    <mergeCell ref="X155:Y155"/>
    <mergeCell ref="AD145:AE145"/>
    <mergeCell ref="G153:J153"/>
    <mergeCell ref="G155:J155"/>
    <mergeCell ref="G154:J154"/>
    <mergeCell ref="K153:N153"/>
    <mergeCell ref="K154:N154"/>
    <mergeCell ref="K155:N155"/>
    <mergeCell ref="O355:R355"/>
    <mergeCell ref="G103:J103"/>
    <mergeCell ref="G107:J107"/>
    <mergeCell ref="G106:J106"/>
    <mergeCell ref="G105:J105"/>
    <mergeCell ref="G104:J104"/>
    <mergeCell ref="K103:N103"/>
    <mergeCell ref="K104:N104"/>
    <mergeCell ref="K105:N105"/>
    <mergeCell ref="K106:N106"/>
    <mergeCell ref="K107:N107"/>
    <mergeCell ref="O103:R103"/>
    <mergeCell ref="O107:R107"/>
    <mergeCell ref="O106:R106"/>
    <mergeCell ref="O105:R105"/>
    <mergeCell ref="O104:R104"/>
    <mergeCell ref="O202:R202"/>
    <mergeCell ref="O301:R301"/>
    <mergeCell ref="G199:J199"/>
    <mergeCell ref="O199:R199"/>
    <mergeCell ref="G348:J348"/>
    <mergeCell ref="O196:R196"/>
    <mergeCell ref="G197:J197"/>
    <mergeCell ref="O197:R197"/>
    <mergeCell ref="G194:J194"/>
    <mergeCell ref="O194:R194"/>
    <mergeCell ref="AJ363:AN363"/>
    <mergeCell ref="AJ354:AN354"/>
    <mergeCell ref="AJ357:AN357"/>
    <mergeCell ref="AJ356:AN356"/>
    <mergeCell ref="AJ353:AN353"/>
    <mergeCell ref="AJ365:AN365"/>
    <mergeCell ref="AJ362:AN362"/>
    <mergeCell ref="AJ361:AN361"/>
    <mergeCell ref="AJ358:AN358"/>
    <mergeCell ref="AJ359:AN359"/>
    <mergeCell ref="AJ364:AN364"/>
    <mergeCell ref="AJ360:AN360"/>
    <mergeCell ref="AJ355:AN355"/>
    <mergeCell ref="G303:J303"/>
    <mergeCell ref="G304:J304"/>
    <mergeCell ref="K304:N304"/>
    <mergeCell ref="K303:N303"/>
    <mergeCell ref="O303:R303"/>
    <mergeCell ref="O304:R304"/>
    <mergeCell ref="AD304:AE304"/>
    <mergeCell ref="AD303:AE303"/>
    <mergeCell ref="AF303:AG303"/>
    <mergeCell ref="AF304:AG304"/>
    <mergeCell ref="AJ303:AN303"/>
    <mergeCell ref="O363:R363"/>
    <mergeCell ref="O354:R354"/>
    <mergeCell ref="O357:R357"/>
    <mergeCell ref="O356:R356"/>
    <mergeCell ref="O362:R362"/>
    <mergeCell ref="O353:R353"/>
    <mergeCell ref="O361:R361"/>
    <mergeCell ref="O365:R365"/>
    <mergeCell ref="O358:R358"/>
    <mergeCell ref="O359:R359"/>
    <mergeCell ref="O364:R364"/>
    <mergeCell ref="O360:R360"/>
    <mergeCell ref="U353:W353"/>
    <mergeCell ref="U354:W354"/>
    <mergeCell ref="U357:W357"/>
    <mergeCell ref="U361:W361"/>
    <mergeCell ref="U362:W362"/>
    <mergeCell ref="U363:W363"/>
    <mergeCell ref="U359:W359"/>
    <mergeCell ref="U358:W358"/>
    <mergeCell ref="U355:W355"/>
    <mergeCell ref="U356:W356"/>
    <mergeCell ref="U360:W360"/>
    <mergeCell ref="G355:J355"/>
    <mergeCell ref="G363:J363"/>
    <mergeCell ref="G354:J354"/>
    <mergeCell ref="G357:J357"/>
    <mergeCell ref="G356:J356"/>
    <mergeCell ref="G362:J362"/>
    <mergeCell ref="G353:J353"/>
    <mergeCell ref="G361:J361"/>
    <mergeCell ref="G365:J365"/>
    <mergeCell ref="G358:J358"/>
    <mergeCell ref="G359:J359"/>
    <mergeCell ref="G364:J364"/>
    <mergeCell ref="G360:J360"/>
    <mergeCell ref="K353:N353"/>
    <mergeCell ref="K354:N354"/>
    <mergeCell ref="K355:N355"/>
    <mergeCell ref="K356:N356"/>
    <mergeCell ref="K357:N357"/>
    <mergeCell ref="K361:N361"/>
    <mergeCell ref="K362:N362"/>
    <mergeCell ref="K363:N363"/>
    <mergeCell ref="K364:N364"/>
    <mergeCell ref="K365:N365"/>
    <mergeCell ref="K358:N358"/>
    <mergeCell ref="K359:N359"/>
    <mergeCell ref="K360:N360"/>
    <mergeCell ref="G54:J54"/>
    <mergeCell ref="G53:J53"/>
    <mergeCell ref="X53:Y53"/>
    <mergeCell ref="Z53:AA53"/>
    <mergeCell ref="X54:Y54"/>
    <mergeCell ref="Z54:AA54"/>
    <mergeCell ref="K53:N53"/>
    <mergeCell ref="K54:N54"/>
    <mergeCell ref="O54:R54"/>
    <mergeCell ref="O53:R53"/>
    <mergeCell ref="AD53:AE53"/>
    <mergeCell ref="AD54:AE54"/>
    <mergeCell ref="AF53:AG53"/>
    <mergeCell ref="AF54:AG54"/>
    <mergeCell ref="AJ54:AN54"/>
    <mergeCell ref="AJ53:AN53"/>
    <mergeCell ref="AH54:AI54"/>
    <mergeCell ref="U53:W53"/>
    <mergeCell ref="U54:W54"/>
    <mergeCell ref="AP34:AS34"/>
    <mergeCell ref="AP35:AS35"/>
    <mergeCell ref="G5:J5"/>
    <mergeCell ref="G4:J4"/>
    <mergeCell ref="G3:J3"/>
    <mergeCell ref="G9:J9"/>
    <mergeCell ref="G8:J8"/>
    <mergeCell ref="G7:J7"/>
    <mergeCell ref="G6:J6"/>
    <mergeCell ref="O6:R6"/>
    <mergeCell ref="O5:R5"/>
    <mergeCell ref="O3:R3"/>
    <mergeCell ref="O9:R9"/>
    <mergeCell ref="O8:R8"/>
    <mergeCell ref="O7:R7"/>
    <mergeCell ref="K3:N3"/>
    <mergeCell ref="K5:N5"/>
    <mergeCell ref="K6:N6"/>
    <mergeCell ref="K7:N7"/>
    <mergeCell ref="K8:N8"/>
    <mergeCell ref="K9:N9"/>
    <mergeCell ref="K4:N4"/>
    <mergeCell ref="O4:R4"/>
    <mergeCell ref="U8:W8"/>
    <mergeCell ref="U9:W9"/>
    <mergeCell ref="AD6:AE6"/>
    <mergeCell ref="AD7:AE7"/>
    <mergeCell ref="AD8:AE8"/>
    <mergeCell ref="AD9:AE9"/>
    <mergeCell ref="AD3:AE3"/>
    <mergeCell ref="AD5:AE5"/>
    <mergeCell ref="AF9:AG9"/>
    <mergeCell ref="AP32:AS32"/>
    <mergeCell ref="AP33:AS33"/>
    <mergeCell ref="AF3:AG3"/>
    <mergeCell ref="AF5:AG5"/>
    <mergeCell ref="AF6:AG6"/>
    <mergeCell ref="AF7:AG7"/>
    <mergeCell ref="AF8:AG8"/>
    <mergeCell ref="AD4:AE4"/>
    <mergeCell ref="AF4:AG4"/>
    <mergeCell ref="AJ3:AN3"/>
    <mergeCell ref="AJ5:AN5"/>
    <mergeCell ref="AJ7:AN7"/>
    <mergeCell ref="AJ6:AN6"/>
    <mergeCell ref="AJ8:AN8"/>
    <mergeCell ref="AJ4:AN4"/>
    <mergeCell ref="AJ9:AN9"/>
    <mergeCell ref="F1:AN1"/>
    <mergeCell ref="X27:Y27"/>
    <mergeCell ref="X28:Y28"/>
    <mergeCell ref="X29:Y29"/>
    <mergeCell ref="X30:Y30"/>
    <mergeCell ref="X31:Y31"/>
    <mergeCell ref="X32:Y32"/>
    <mergeCell ref="X33:Y33"/>
    <mergeCell ref="X2:Y2"/>
    <mergeCell ref="AF2:AG2"/>
    <mergeCell ref="F3:F12"/>
    <mergeCell ref="F13:F22"/>
    <mergeCell ref="U20:W20"/>
    <mergeCell ref="Z20:AA20"/>
    <mergeCell ref="AB20:AC20"/>
    <mergeCell ref="AP23:AS23"/>
    <mergeCell ref="X466:Y466"/>
    <mergeCell ref="X467:Y467"/>
    <mergeCell ref="X468:Y468"/>
    <mergeCell ref="X469:Y469"/>
    <mergeCell ref="X470:Y470"/>
    <mergeCell ref="X471:Y471"/>
    <mergeCell ref="X472:Y472"/>
    <mergeCell ref="X447:Y447"/>
    <mergeCell ref="X448:Y448"/>
    <mergeCell ref="X449:Y449"/>
    <mergeCell ref="X450:Y450"/>
    <mergeCell ref="X451:Y451"/>
    <mergeCell ref="X452:Y452"/>
    <mergeCell ref="X453:Y453"/>
    <mergeCell ref="X454:Y454"/>
    <mergeCell ref="X455:Y455"/>
    <mergeCell ref="X456:Y456"/>
    <mergeCell ref="X457:Y457"/>
    <mergeCell ref="X458:Y458"/>
    <mergeCell ref="X459:Y459"/>
    <mergeCell ref="X460:Y460"/>
    <mergeCell ref="X461:Y461"/>
    <mergeCell ref="X462:Y462"/>
    <mergeCell ref="X463:Y463"/>
    <mergeCell ref="X424:Y424"/>
    <mergeCell ref="X425:Y425"/>
    <mergeCell ref="X426:Y426"/>
    <mergeCell ref="X427:Y427"/>
    <mergeCell ref="X428:Y428"/>
    <mergeCell ref="X429:Y429"/>
    <mergeCell ref="X430:Y430"/>
    <mergeCell ref="X431:Y431"/>
    <mergeCell ref="X432:Y432"/>
    <mergeCell ref="X433:Y433"/>
    <mergeCell ref="X434:Y434"/>
    <mergeCell ref="X435:Y435"/>
    <mergeCell ref="X436:Y436"/>
    <mergeCell ref="X437:Y437"/>
    <mergeCell ref="X438:Y438"/>
    <mergeCell ref="X439:Y439"/>
    <mergeCell ref="X465:Y465"/>
    <mergeCell ref="X440:Y440"/>
    <mergeCell ref="X441:Y441"/>
    <mergeCell ref="X442:Y442"/>
    <mergeCell ref="X443:Y443"/>
    <mergeCell ref="X444:Y444"/>
    <mergeCell ref="X50:Y50"/>
    <mergeCell ref="X51:Y51"/>
    <mergeCell ref="X52:Y52"/>
    <mergeCell ref="X403:Y403"/>
    <mergeCell ref="X404:Y404"/>
    <mergeCell ref="X405:Y405"/>
    <mergeCell ref="X406:Y406"/>
    <mergeCell ref="X407:Y407"/>
    <mergeCell ref="X408:Y408"/>
    <mergeCell ref="X409:Y409"/>
    <mergeCell ref="X410:Y410"/>
    <mergeCell ref="X411:Y411"/>
    <mergeCell ref="X412:Y412"/>
    <mergeCell ref="X413:Y413"/>
    <mergeCell ref="X414:Y414"/>
    <mergeCell ref="X415:Y415"/>
    <mergeCell ref="X416:Y416"/>
    <mergeCell ref="X387:Y387"/>
    <mergeCell ref="X388:Y388"/>
    <mergeCell ref="X389:Y389"/>
    <mergeCell ref="X390:Y390"/>
    <mergeCell ref="X391:Y391"/>
    <mergeCell ref="X392:Y392"/>
    <mergeCell ref="X393:Y393"/>
    <mergeCell ref="X394:Y394"/>
    <mergeCell ref="X395:Y395"/>
    <mergeCell ref="X396:Y396"/>
    <mergeCell ref="X397:Y397"/>
    <mergeCell ref="X398:Y398"/>
    <mergeCell ref="X399:Y399"/>
    <mergeCell ref="X400:Y400"/>
    <mergeCell ref="X401:Y401"/>
    <mergeCell ref="X34:Y34"/>
    <mergeCell ref="X35:Y35"/>
    <mergeCell ref="X36:Y36"/>
    <mergeCell ref="X37:Y37"/>
    <mergeCell ref="X38:Y38"/>
    <mergeCell ref="X39:Y39"/>
    <mergeCell ref="X40:Y40"/>
    <mergeCell ref="X41:Y41"/>
    <mergeCell ref="X42:Y42"/>
    <mergeCell ref="X43:Y43"/>
    <mergeCell ref="X8:Y8"/>
    <mergeCell ref="X9:Y9"/>
    <mergeCell ref="X10:Y10"/>
    <mergeCell ref="X11:Y11"/>
    <mergeCell ref="X12:Y12"/>
    <mergeCell ref="X13:Y13"/>
    <mergeCell ref="X14:Y14"/>
    <mergeCell ref="X15:Y15"/>
    <mergeCell ref="X16:Y16"/>
    <mergeCell ref="X17:Y17"/>
    <mergeCell ref="X18:Y18"/>
    <mergeCell ref="X19:Y19"/>
    <mergeCell ref="X20:Y20"/>
    <mergeCell ref="X21:Y21"/>
    <mergeCell ref="X22:Y22"/>
    <mergeCell ref="X23:Y23"/>
    <mergeCell ref="X24:Y24"/>
    <mergeCell ref="X402:Y402"/>
    <mergeCell ref="X3:Y3"/>
    <mergeCell ref="X366:Y366"/>
    <mergeCell ref="X367:Y367"/>
    <mergeCell ref="X368:Y368"/>
    <mergeCell ref="X369:Y369"/>
    <mergeCell ref="X370:Y370"/>
    <mergeCell ref="X371:Y371"/>
    <mergeCell ref="X372:Y372"/>
    <mergeCell ref="X373:Y373"/>
    <mergeCell ref="X374:Y374"/>
    <mergeCell ref="X375:Y375"/>
    <mergeCell ref="X376:Y376"/>
    <mergeCell ref="X377:Y377"/>
    <mergeCell ref="X378:Y378"/>
    <mergeCell ref="X379:Y379"/>
    <mergeCell ref="X380:Y380"/>
    <mergeCell ref="X381:Y381"/>
    <mergeCell ref="X382:Y382"/>
    <mergeCell ref="X347:Y347"/>
    <mergeCell ref="X348:Y348"/>
    <mergeCell ref="X349:Y349"/>
    <mergeCell ref="X350:Y350"/>
    <mergeCell ref="X351:Y351"/>
    <mergeCell ref="X352:Y352"/>
    <mergeCell ref="X353:Y353"/>
    <mergeCell ref="X354:Y354"/>
    <mergeCell ref="X355:Y355"/>
    <mergeCell ref="X356:Y356"/>
    <mergeCell ref="X357:Y357"/>
    <mergeCell ref="X358:Y358"/>
    <mergeCell ref="X359:Y359"/>
    <mergeCell ref="X307:Y307"/>
    <mergeCell ref="X308:Y308"/>
    <mergeCell ref="X309:Y309"/>
    <mergeCell ref="X310:Y310"/>
    <mergeCell ref="X311:Y311"/>
    <mergeCell ref="X312:Y312"/>
    <mergeCell ref="X313:Y313"/>
    <mergeCell ref="X314:Y314"/>
    <mergeCell ref="X315:Y315"/>
    <mergeCell ref="X360:Y360"/>
    <mergeCell ref="X361:Y361"/>
    <mergeCell ref="X362:Y362"/>
    <mergeCell ref="X363:Y363"/>
    <mergeCell ref="X316:Y316"/>
    <mergeCell ref="X317:Y317"/>
    <mergeCell ref="X318:Y318"/>
    <mergeCell ref="X319:Y319"/>
    <mergeCell ref="X320:Y320"/>
    <mergeCell ref="X321:Y321"/>
    <mergeCell ref="X322:Y322"/>
    <mergeCell ref="X323:Y323"/>
    <mergeCell ref="X324:Y324"/>
    <mergeCell ref="X325:Y325"/>
    <mergeCell ref="X326:Y326"/>
    <mergeCell ref="X327:Y327"/>
    <mergeCell ref="X328:Y328"/>
    <mergeCell ref="X329:Y329"/>
    <mergeCell ref="X330:Y330"/>
    <mergeCell ref="X331:Y331"/>
    <mergeCell ref="X283:Y283"/>
    <mergeCell ref="X284:Y284"/>
    <mergeCell ref="X285:Y285"/>
    <mergeCell ref="X286:Y286"/>
    <mergeCell ref="X287:Y287"/>
    <mergeCell ref="X288:Y288"/>
    <mergeCell ref="X289:Y289"/>
    <mergeCell ref="X290:Y290"/>
    <mergeCell ref="X291:Y291"/>
    <mergeCell ref="X292:Y292"/>
    <mergeCell ref="X293:Y293"/>
    <mergeCell ref="X294:Y294"/>
    <mergeCell ref="X295:Y295"/>
    <mergeCell ref="X296:Y296"/>
    <mergeCell ref="X299:Y299"/>
    <mergeCell ref="X300:Y300"/>
    <mergeCell ref="X306:Y306"/>
    <mergeCell ref="X249:Y249"/>
    <mergeCell ref="X250:Y250"/>
    <mergeCell ref="X251:Y251"/>
    <mergeCell ref="X252:Y252"/>
    <mergeCell ref="X253:Y253"/>
    <mergeCell ref="X254:Y254"/>
    <mergeCell ref="X255:Y255"/>
    <mergeCell ref="X256:Y256"/>
    <mergeCell ref="X257:Y257"/>
    <mergeCell ref="X258:Y258"/>
    <mergeCell ref="X259:Y259"/>
    <mergeCell ref="X260:Y260"/>
    <mergeCell ref="X261:Y261"/>
    <mergeCell ref="X262:Y262"/>
    <mergeCell ref="X263:Y263"/>
    <mergeCell ref="X280:Y280"/>
    <mergeCell ref="X281:Y281"/>
    <mergeCell ref="X217:Y217"/>
    <mergeCell ref="X218:Y218"/>
    <mergeCell ref="X219:Y219"/>
    <mergeCell ref="X220:Y220"/>
    <mergeCell ref="X221:Y221"/>
    <mergeCell ref="X222:Y222"/>
    <mergeCell ref="X223:Y223"/>
    <mergeCell ref="X224:Y224"/>
    <mergeCell ref="X225:Y225"/>
    <mergeCell ref="X226:Y226"/>
    <mergeCell ref="X227:Y227"/>
    <mergeCell ref="X228:Y228"/>
    <mergeCell ref="X229:Y229"/>
    <mergeCell ref="X230:Y230"/>
    <mergeCell ref="X231:Y231"/>
    <mergeCell ref="X247:Y247"/>
    <mergeCell ref="X248:Y248"/>
    <mergeCell ref="X198:Y198"/>
    <mergeCell ref="X199:Y199"/>
    <mergeCell ref="X200:Y200"/>
    <mergeCell ref="X201:Y201"/>
    <mergeCell ref="X202:Y202"/>
    <mergeCell ref="X203:Y203"/>
    <mergeCell ref="X204:Y204"/>
    <mergeCell ref="X205:Y205"/>
    <mergeCell ref="X206:Y206"/>
    <mergeCell ref="X207:Y207"/>
    <mergeCell ref="X208:Y208"/>
    <mergeCell ref="X209:Y209"/>
    <mergeCell ref="X210:Y210"/>
    <mergeCell ref="X211:Y211"/>
    <mergeCell ref="X212:Y212"/>
    <mergeCell ref="X215:Y215"/>
    <mergeCell ref="X216:Y216"/>
    <mergeCell ref="X164:Y164"/>
    <mergeCell ref="X165:Y165"/>
    <mergeCell ref="X166:Y166"/>
    <mergeCell ref="X167:Y167"/>
    <mergeCell ref="X168:Y168"/>
    <mergeCell ref="X169:Y169"/>
    <mergeCell ref="X170:Y170"/>
    <mergeCell ref="X171:Y171"/>
    <mergeCell ref="X172:Y172"/>
    <mergeCell ref="X173:Y173"/>
    <mergeCell ref="X174:Y174"/>
    <mergeCell ref="X175:Y175"/>
    <mergeCell ref="X176:Y176"/>
    <mergeCell ref="X177:Y177"/>
    <mergeCell ref="X178:Y178"/>
    <mergeCell ref="X196:Y196"/>
    <mergeCell ref="X197:Y197"/>
    <mergeCell ref="X126:Y126"/>
    <mergeCell ref="X127:Y127"/>
    <mergeCell ref="X128:Y128"/>
    <mergeCell ref="X129:Y129"/>
    <mergeCell ref="X130:Y130"/>
    <mergeCell ref="X131:Y131"/>
    <mergeCell ref="X132:Y132"/>
    <mergeCell ref="X133:Y133"/>
    <mergeCell ref="X134:Y134"/>
    <mergeCell ref="X135:Y135"/>
    <mergeCell ref="X136:Y136"/>
    <mergeCell ref="X137:Y137"/>
    <mergeCell ref="X138:Y138"/>
    <mergeCell ref="X139:Y139"/>
    <mergeCell ref="X140:Y140"/>
    <mergeCell ref="X145:Y145"/>
    <mergeCell ref="X146:Y146"/>
    <mergeCell ref="X90:Y90"/>
    <mergeCell ref="X91:Y91"/>
    <mergeCell ref="X92:Y92"/>
    <mergeCell ref="X93:Y93"/>
    <mergeCell ref="X94:Y94"/>
    <mergeCell ref="X95:Y95"/>
    <mergeCell ref="X96:Y96"/>
    <mergeCell ref="X97:Y97"/>
    <mergeCell ref="X98:Y98"/>
    <mergeCell ref="X99:Y99"/>
    <mergeCell ref="X100:Y100"/>
    <mergeCell ref="X101:Y101"/>
    <mergeCell ref="X102:Y102"/>
    <mergeCell ref="X124:Y124"/>
    <mergeCell ref="X113:Y113"/>
    <mergeCell ref="X114:Y114"/>
    <mergeCell ref="X115:Y115"/>
    <mergeCell ref="X116:Y116"/>
    <mergeCell ref="X117:Y117"/>
    <mergeCell ref="X110:Y110"/>
    <mergeCell ref="X111:Y111"/>
    <mergeCell ref="X112:Y112"/>
    <mergeCell ref="X59:Y59"/>
    <mergeCell ref="X60:Y60"/>
    <mergeCell ref="X61:Y61"/>
    <mergeCell ref="X62:Y62"/>
    <mergeCell ref="X63:Y63"/>
    <mergeCell ref="X64:Y64"/>
    <mergeCell ref="X65:Y65"/>
    <mergeCell ref="X66:Y66"/>
    <mergeCell ref="X67:Y67"/>
    <mergeCell ref="X68:Y68"/>
    <mergeCell ref="AD470:AE470"/>
    <mergeCell ref="AD426:AE426"/>
    <mergeCell ref="AD427:AE427"/>
    <mergeCell ref="AD428:AE428"/>
    <mergeCell ref="AD429:AE429"/>
    <mergeCell ref="AD430:AE430"/>
    <mergeCell ref="AD431:AE431"/>
    <mergeCell ref="AD432:AE432"/>
    <mergeCell ref="AD433:AE433"/>
    <mergeCell ref="AD434:AE434"/>
    <mergeCell ref="AD435:AE435"/>
    <mergeCell ref="AD436:AE436"/>
    <mergeCell ref="AD437:AE437"/>
    <mergeCell ref="AD438:AE438"/>
    <mergeCell ref="AD439:AE439"/>
    <mergeCell ref="AD440:AE440"/>
    <mergeCell ref="X69:Y69"/>
    <mergeCell ref="X70:Y70"/>
    <mergeCell ref="X71:Y71"/>
    <mergeCell ref="X72:Y72"/>
    <mergeCell ref="X73:Y73"/>
    <mergeCell ref="X74:Y74"/>
    <mergeCell ref="AD471:AE471"/>
    <mergeCell ref="AD472:AE472"/>
    <mergeCell ref="AD452:AE452"/>
    <mergeCell ref="AD453:AE453"/>
    <mergeCell ref="AD454:AE454"/>
    <mergeCell ref="AD455:AE455"/>
    <mergeCell ref="AD456:AE456"/>
    <mergeCell ref="AD457:AE457"/>
    <mergeCell ref="AD458:AE458"/>
    <mergeCell ref="AD459:AE459"/>
    <mergeCell ref="AD460:AE460"/>
    <mergeCell ref="AD461:AE461"/>
    <mergeCell ref="AD462:AE462"/>
    <mergeCell ref="AD463:AE463"/>
    <mergeCell ref="AD464:AE464"/>
    <mergeCell ref="AD465:AE465"/>
    <mergeCell ref="AD466:AE466"/>
    <mergeCell ref="AD467:AE467"/>
    <mergeCell ref="AD468:AE468"/>
    <mergeCell ref="AD52:AE52"/>
    <mergeCell ref="AD403:AE403"/>
    <mergeCell ref="AD404:AE404"/>
    <mergeCell ref="AD405:AE405"/>
    <mergeCell ref="AD406:AE406"/>
    <mergeCell ref="AD407:AE407"/>
    <mergeCell ref="AD408:AE408"/>
    <mergeCell ref="AD409:AE409"/>
    <mergeCell ref="AD410:AE410"/>
    <mergeCell ref="AD411:AE411"/>
    <mergeCell ref="AD412:AE412"/>
    <mergeCell ref="AD413:AE413"/>
    <mergeCell ref="AD414:AE414"/>
    <mergeCell ref="AD415:AE415"/>
    <mergeCell ref="AD416:AE416"/>
    <mergeCell ref="AD417:AE417"/>
    <mergeCell ref="AD418:AE418"/>
    <mergeCell ref="AD371:AE371"/>
    <mergeCell ref="AD372:AE372"/>
    <mergeCell ref="AD373:AE373"/>
    <mergeCell ref="AD374:AE374"/>
    <mergeCell ref="AD375:AE375"/>
    <mergeCell ref="AD376:AE376"/>
    <mergeCell ref="AD377:AE377"/>
    <mergeCell ref="AD378:AE378"/>
    <mergeCell ref="AD379:AE379"/>
    <mergeCell ref="AD380:AE380"/>
    <mergeCell ref="AD381:AE381"/>
    <mergeCell ref="AD382:AE382"/>
    <mergeCell ref="AD383:AE383"/>
    <mergeCell ref="AD359:AE359"/>
    <mergeCell ref="AD364:AE364"/>
    <mergeCell ref="AD35:AE35"/>
    <mergeCell ref="AD36:AE36"/>
    <mergeCell ref="AD37:AE37"/>
    <mergeCell ref="AD38:AE38"/>
    <mergeCell ref="AD39:AE39"/>
    <mergeCell ref="AD40:AE40"/>
    <mergeCell ref="AD41:AE41"/>
    <mergeCell ref="AD42:AE42"/>
    <mergeCell ref="AD43:AE43"/>
    <mergeCell ref="AD44:AE44"/>
    <mergeCell ref="AD45:AE45"/>
    <mergeCell ref="AD46:AE46"/>
    <mergeCell ref="AD47:AE47"/>
    <mergeCell ref="AD48:AE48"/>
    <mergeCell ref="AD49:AE49"/>
    <mergeCell ref="AD50:AE50"/>
    <mergeCell ref="AD51:AE51"/>
    <mergeCell ref="AD384:AE384"/>
    <mergeCell ref="AD385:AE385"/>
    <mergeCell ref="AD386:AE386"/>
    <mergeCell ref="AD387:AE387"/>
    <mergeCell ref="AD344:AE344"/>
    <mergeCell ref="AD345:AE345"/>
    <mergeCell ref="AD346:AE346"/>
    <mergeCell ref="AD347:AE347"/>
    <mergeCell ref="AD348:AE348"/>
    <mergeCell ref="AD349:AE349"/>
    <mergeCell ref="AD350:AE350"/>
    <mergeCell ref="AD351:AE351"/>
    <mergeCell ref="AD352:AE352"/>
    <mergeCell ref="AD365:AE365"/>
    <mergeCell ref="AD358:AE358"/>
    <mergeCell ref="AD360:AE360"/>
    <mergeCell ref="AD353:AE353"/>
    <mergeCell ref="AD354:AE354"/>
    <mergeCell ref="AD355:AE355"/>
    <mergeCell ref="AD356:AE356"/>
    <mergeCell ref="AD357:AE357"/>
    <mergeCell ref="AD361:AE361"/>
    <mergeCell ref="AD362:AE362"/>
    <mergeCell ref="AD363:AE363"/>
    <mergeCell ref="AD327:AE327"/>
    <mergeCell ref="AD328:AE328"/>
    <mergeCell ref="AD329:AE329"/>
    <mergeCell ref="AD330:AE330"/>
    <mergeCell ref="AD331:AE331"/>
    <mergeCell ref="AD332:AE332"/>
    <mergeCell ref="AD333:AE333"/>
    <mergeCell ref="AD334:AE334"/>
    <mergeCell ref="AD335:AE335"/>
    <mergeCell ref="AD336:AE336"/>
    <mergeCell ref="AD337:AE337"/>
    <mergeCell ref="AD338:AE338"/>
    <mergeCell ref="AD339:AE339"/>
    <mergeCell ref="AD340:AE340"/>
    <mergeCell ref="AD341:AE341"/>
    <mergeCell ref="AD342:AE342"/>
    <mergeCell ref="AD343:AE343"/>
    <mergeCell ref="AD305:AE305"/>
    <mergeCell ref="AD306:AE306"/>
    <mergeCell ref="AD307:AE307"/>
    <mergeCell ref="AD308:AE308"/>
    <mergeCell ref="AD309:AE309"/>
    <mergeCell ref="AD310:AE310"/>
    <mergeCell ref="AD311:AE311"/>
    <mergeCell ref="AD312:AE312"/>
    <mergeCell ref="AD313:AE313"/>
    <mergeCell ref="AD314:AE314"/>
    <mergeCell ref="AD315:AE315"/>
    <mergeCell ref="AD316:AE316"/>
    <mergeCell ref="AD317:AE317"/>
    <mergeCell ref="AD318:AE318"/>
    <mergeCell ref="AD319:AE319"/>
    <mergeCell ref="AD286:AE286"/>
    <mergeCell ref="AD287:AE287"/>
    <mergeCell ref="AD288:AE288"/>
    <mergeCell ref="AD289:AE289"/>
    <mergeCell ref="AD290:AE290"/>
    <mergeCell ref="AD291:AE291"/>
    <mergeCell ref="AD292:AE292"/>
    <mergeCell ref="AD293:AE293"/>
    <mergeCell ref="AD294:AE294"/>
    <mergeCell ref="AD295:AE295"/>
    <mergeCell ref="AD296:AE296"/>
    <mergeCell ref="AD297:AE297"/>
    <mergeCell ref="AD298:AE298"/>
    <mergeCell ref="AD299:AE299"/>
    <mergeCell ref="AD300:AE300"/>
    <mergeCell ref="AD301:AE301"/>
    <mergeCell ref="AD302:AE302"/>
    <mergeCell ref="AD245:AE245"/>
    <mergeCell ref="AD246:AE246"/>
    <mergeCell ref="AD247:AE247"/>
    <mergeCell ref="AD248:AE248"/>
    <mergeCell ref="AD249:AE249"/>
    <mergeCell ref="AD250:AE250"/>
    <mergeCell ref="AD251:AE251"/>
    <mergeCell ref="AD252:AE252"/>
    <mergeCell ref="AD253:AE253"/>
    <mergeCell ref="AD254:AE254"/>
    <mergeCell ref="AD255:AE255"/>
    <mergeCell ref="AD256:AE256"/>
    <mergeCell ref="AD283:AE283"/>
    <mergeCell ref="AD284:AE284"/>
    <mergeCell ref="AD285:AE285"/>
    <mergeCell ref="AD257:AE257"/>
    <mergeCell ref="AD258:AE258"/>
    <mergeCell ref="AD259:AE259"/>
    <mergeCell ref="AD260:AE260"/>
    <mergeCell ref="AD228:AE228"/>
    <mergeCell ref="AD229:AE229"/>
    <mergeCell ref="AD230:AE230"/>
    <mergeCell ref="AD231:AE231"/>
    <mergeCell ref="AD232:AE232"/>
    <mergeCell ref="AD233:AE233"/>
    <mergeCell ref="AD234:AE234"/>
    <mergeCell ref="AD235:AE235"/>
    <mergeCell ref="AD236:AE236"/>
    <mergeCell ref="AD237:AE237"/>
    <mergeCell ref="AD238:AE238"/>
    <mergeCell ref="AD239:AE239"/>
    <mergeCell ref="AD240:AE240"/>
    <mergeCell ref="AD241:AE241"/>
    <mergeCell ref="AD242:AE242"/>
    <mergeCell ref="AD243:AE243"/>
    <mergeCell ref="AD244:AE244"/>
    <mergeCell ref="AD201:AE201"/>
    <mergeCell ref="AD202:AE202"/>
    <mergeCell ref="AD203:AE203"/>
    <mergeCell ref="AD204:AE204"/>
    <mergeCell ref="AD205:AE205"/>
    <mergeCell ref="AD206:AE206"/>
    <mergeCell ref="AD207:AE207"/>
    <mergeCell ref="AD208:AE208"/>
    <mergeCell ref="AD209:AE209"/>
    <mergeCell ref="AD210:AE210"/>
    <mergeCell ref="AD211:AE211"/>
    <mergeCell ref="AD212:AE212"/>
    <mergeCell ref="AD213:AE213"/>
    <mergeCell ref="AD214:AE214"/>
    <mergeCell ref="AD215:AE215"/>
    <mergeCell ref="AD226:AE226"/>
    <mergeCell ref="AD227:AE227"/>
    <mergeCell ref="AD184:AE184"/>
    <mergeCell ref="AD185:AE185"/>
    <mergeCell ref="AD186:AE186"/>
    <mergeCell ref="AD187:AE187"/>
    <mergeCell ref="AD188:AE188"/>
    <mergeCell ref="AD189:AE189"/>
    <mergeCell ref="AD190:AE190"/>
    <mergeCell ref="AD191:AE191"/>
    <mergeCell ref="AD192:AE192"/>
    <mergeCell ref="AD193:AE193"/>
    <mergeCell ref="AD194:AE194"/>
    <mergeCell ref="AD195:AE195"/>
    <mergeCell ref="AD196:AE196"/>
    <mergeCell ref="AD197:AE197"/>
    <mergeCell ref="AD198:AE198"/>
    <mergeCell ref="AD199:AE199"/>
    <mergeCell ref="AD200:AE200"/>
    <mergeCell ref="AD164:AE164"/>
    <mergeCell ref="AD165:AE165"/>
    <mergeCell ref="AD166:AE166"/>
    <mergeCell ref="AD167:AE167"/>
    <mergeCell ref="AD168:AE168"/>
    <mergeCell ref="AD169:AE169"/>
    <mergeCell ref="AD170:AE170"/>
    <mergeCell ref="AD171:AE171"/>
    <mergeCell ref="AD172:AE172"/>
    <mergeCell ref="AD173:AE173"/>
    <mergeCell ref="AD174:AE174"/>
    <mergeCell ref="AD175:AE175"/>
    <mergeCell ref="AD176:AE176"/>
    <mergeCell ref="AD177:AE177"/>
    <mergeCell ref="AD178:AE178"/>
    <mergeCell ref="AD182:AE182"/>
    <mergeCell ref="AD183:AE183"/>
    <mergeCell ref="AD151:AE151"/>
    <mergeCell ref="AD152:AE152"/>
    <mergeCell ref="AD156:AE156"/>
    <mergeCell ref="AD157:AE157"/>
    <mergeCell ref="AD158:AE158"/>
    <mergeCell ref="AD159:AE159"/>
    <mergeCell ref="AD160:AE160"/>
    <mergeCell ref="AD161:AE161"/>
    <mergeCell ref="AD110:AE110"/>
    <mergeCell ref="AD111:AE111"/>
    <mergeCell ref="AD112:AE112"/>
    <mergeCell ref="AD113:AE113"/>
    <mergeCell ref="AD114:AE114"/>
    <mergeCell ref="AD115:AE115"/>
    <mergeCell ref="AD116:AE116"/>
    <mergeCell ref="AD128:AE128"/>
    <mergeCell ref="AD129:AE129"/>
    <mergeCell ref="AD130:AE130"/>
    <mergeCell ref="AD131:AE131"/>
    <mergeCell ref="AD132:AE132"/>
    <mergeCell ref="AD133:AE133"/>
    <mergeCell ref="AD134:AE134"/>
    <mergeCell ref="AD135:AE135"/>
    <mergeCell ref="AD136:AE136"/>
    <mergeCell ref="AD137:AE137"/>
    <mergeCell ref="AD117:AE117"/>
    <mergeCell ref="AD146:AE146"/>
    <mergeCell ref="AD147:AE147"/>
    <mergeCell ref="AD148:AE148"/>
    <mergeCell ref="AD149:AE149"/>
    <mergeCell ref="AD150:AE150"/>
    <mergeCell ref="AD99:AE99"/>
    <mergeCell ref="AD100:AE100"/>
    <mergeCell ref="AD101:AE101"/>
    <mergeCell ref="AD102:AE102"/>
    <mergeCell ref="AD68:AE68"/>
    <mergeCell ref="AD69:AE69"/>
    <mergeCell ref="AD70:AE70"/>
    <mergeCell ref="AD71:AE71"/>
    <mergeCell ref="AD72:AE72"/>
    <mergeCell ref="AD73:AE73"/>
    <mergeCell ref="AD74:AE74"/>
    <mergeCell ref="AD75:AE75"/>
    <mergeCell ref="AD76:AE76"/>
    <mergeCell ref="AD77:AE77"/>
    <mergeCell ref="AD78:AE78"/>
    <mergeCell ref="AD79:AE79"/>
    <mergeCell ref="AD80:AE80"/>
    <mergeCell ref="AD83:AE83"/>
    <mergeCell ref="AD84:AE84"/>
    <mergeCell ref="AD85:AE85"/>
    <mergeCell ref="AF431:AG431"/>
    <mergeCell ref="AF432:AG432"/>
    <mergeCell ref="AF433:AG433"/>
    <mergeCell ref="AF434:AG434"/>
    <mergeCell ref="AF435:AG435"/>
    <mergeCell ref="AF436:AG436"/>
    <mergeCell ref="AF437:AG437"/>
    <mergeCell ref="AF438:AG438"/>
    <mergeCell ref="AF439:AG439"/>
    <mergeCell ref="AF440:AG440"/>
    <mergeCell ref="AF441:AG441"/>
    <mergeCell ref="AF442:AG442"/>
    <mergeCell ref="AF443:AG443"/>
    <mergeCell ref="AF470:AG470"/>
    <mergeCell ref="AF471:AG471"/>
    <mergeCell ref="AF472:AG472"/>
    <mergeCell ref="AF411:AG411"/>
    <mergeCell ref="AF412:AG412"/>
    <mergeCell ref="AF413:AG413"/>
    <mergeCell ref="AF414:AG414"/>
    <mergeCell ref="AF415:AG415"/>
    <mergeCell ref="AF416:AG416"/>
    <mergeCell ref="AF417:AG417"/>
    <mergeCell ref="AF418:AG418"/>
    <mergeCell ref="AF419:AG419"/>
    <mergeCell ref="AF420:AG420"/>
    <mergeCell ref="AF421:AG421"/>
    <mergeCell ref="AF422:AG422"/>
    <mergeCell ref="AF423:AG423"/>
    <mergeCell ref="AF427:AG427"/>
    <mergeCell ref="AD2:AE2"/>
    <mergeCell ref="AD55:AE55"/>
    <mergeCell ref="AD56:AE56"/>
    <mergeCell ref="AD57:AE57"/>
    <mergeCell ref="AD58:AE58"/>
    <mergeCell ref="AD59:AE59"/>
    <mergeCell ref="AD60:AE60"/>
    <mergeCell ref="AD61:AE61"/>
    <mergeCell ref="AD62:AE62"/>
    <mergeCell ref="AD63:AE63"/>
    <mergeCell ref="AD64:AE64"/>
    <mergeCell ref="AD65:AE65"/>
    <mergeCell ref="AD66:AE66"/>
    <mergeCell ref="AD67:AE67"/>
    <mergeCell ref="AF408:AG408"/>
    <mergeCell ref="AF409:AG409"/>
    <mergeCell ref="AF410:AG410"/>
    <mergeCell ref="AF35:AG35"/>
    <mergeCell ref="AF36:AG36"/>
    <mergeCell ref="AF37:AG37"/>
    <mergeCell ref="AF38:AG38"/>
    <mergeCell ref="AF39:AG39"/>
    <mergeCell ref="AF40:AG40"/>
    <mergeCell ref="AF41:AG41"/>
    <mergeCell ref="AF42:AG42"/>
    <mergeCell ref="AF43:AG43"/>
    <mergeCell ref="AF44:AG44"/>
    <mergeCell ref="AF45:AG45"/>
    <mergeCell ref="AF46:AG46"/>
    <mergeCell ref="AF47:AG47"/>
    <mergeCell ref="AF48:AG48"/>
    <mergeCell ref="AF49:AG49"/>
    <mergeCell ref="AF50:AG50"/>
    <mergeCell ref="AF51:AG51"/>
    <mergeCell ref="AF371:AG371"/>
    <mergeCell ref="AF372:AG372"/>
    <mergeCell ref="AF373:AG373"/>
    <mergeCell ref="AF374:AG374"/>
    <mergeCell ref="AF375:AG375"/>
    <mergeCell ref="AF376:AG376"/>
    <mergeCell ref="AF377:AG377"/>
    <mergeCell ref="AF378:AG378"/>
    <mergeCell ref="AF379:AG379"/>
    <mergeCell ref="AF380:AG380"/>
    <mergeCell ref="AF381:AG381"/>
    <mergeCell ref="AF382:AG382"/>
    <mergeCell ref="AF383:AG383"/>
    <mergeCell ref="AF384:AG384"/>
    <mergeCell ref="AF385:AG385"/>
    <mergeCell ref="AF328:AG328"/>
    <mergeCell ref="AF329:AG329"/>
    <mergeCell ref="AF330:AG330"/>
    <mergeCell ref="AF331:AG331"/>
    <mergeCell ref="AF332:AG332"/>
    <mergeCell ref="AF333:AG333"/>
    <mergeCell ref="AF334:AG334"/>
    <mergeCell ref="AF335:AG335"/>
    <mergeCell ref="AF336:AG336"/>
    <mergeCell ref="AF337:AG337"/>
    <mergeCell ref="AF338:AG338"/>
    <mergeCell ref="AF339:AG339"/>
    <mergeCell ref="AF340:AG340"/>
    <mergeCell ref="AF341:AG341"/>
    <mergeCell ref="AF342:AG342"/>
    <mergeCell ref="AF387:AG387"/>
    <mergeCell ref="AF345:AG345"/>
    <mergeCell ref="AF346:AG346"/>
    <mergeCell ref="AF347:AG347"/>
    <mergeCell ref="AF348:AG348"/>
    <mergeCell ref="AF349:AG349"/>
    <mergeCell ref="AF350:AG350"/>
    <mergeCell ref="AF351:AG351"/>
    <mergeCell ref="AF352:AG352"/>
    <mergeCell ref="AF359:AG359"/>
    <mergeCell ref="AF358:AG358"/>
    <mergeCell ref="AF360:AG360"/>
    <mergeCell ref="AF353:AG353"/>
    <mergeCell ref="AF354:AG354"/>
    <mergeCell ref="AF355:AG355"/>
    <mergeCell ref="AF356:AG356"/>
    <mergeCell ref="AF357:AG357"/>
    <mergeCell ref="AF361:AG361"/>
    <mergeCell ref="AF386:AG386"/>
    <mergeCell ref="AF343:AG343"/>
    <mergeCell ref="AF344:AG344"/>
    <mergeCell ref="AF305:AG305"/>
    <mergeCell ref="AF306:AG306"/>
    <mergeCell ref="AF307:AG307"/>
    <mergeCell ref="AF308:AG308"/>
    <mergeCell ref="AF309:AG309"/>
    <mergeCell ref="AF310:AG310"/>
    <mergeCell ref="AF311:AG311"/>
    <mergeCell ref="AF312:AG312"/>
    <mergeCell ref="AF313:AG313"/>
    <mergeCell ref="AF314:AG314"/>
    <mergeCell ref="AF315:AG315"/>
    <mergeCell ref="AF316:AG316"/>
    <mergeCell ref="AF317:AG317"/>
    <mergeCell ref="AF318:AG318"/>
    <mergeCell ref="AF319:AG319"/>
    <mergeCell ref="AF286:AG286"/>
    <mergeCell ref="AF287:AG287"/>
    <mergeCell ref="AF288:AG288"/>
    <mergeCell ref="AF289:AG289"/>
    <mergeCell ref="AF290:AG290"/>
    <mergeCell ref="AF291:AG291"/>
    <mergeCell ref="AF292:AG292"/>
    <mergeCell ref="AF293:AG293"/>
    <mergeCell ref="AF294:AG294"/>
    <mergeCell ref="AF295:AG295"/>
    <mergeCell ref="AF296:AG296"/>
    <mergeCell ref="AF297:AG297"/>
    <mergeCell ref="AF298:AG298"/>
    <mergeCell ref="AF299:AG299"/>
    <mergeCell ref="AF300:AG300"/>
    <mergeCell ref="AF301:AG301"/>
    <mergeCell ref="AF302:AG302"/>
    <mergeCell ref="AF245:AG245"/>
    <mergeCell ref="AF246:AG246"/>
    <mergeCell ref="AF247:AG247"/>
    <mergeCell ref="AF248:AG248"/>
    <mergeCell ref="AF249:AG249"/>
    <mergeCell ref="AF250:AG250"/>
    <mergeCell ref="AF251:AG251"/>
    <mergeCell ref="AF252:AG252"/>
    <mergeCell ref="AF253:AG253"/>
    <mergeCell ref="AF254:AG254"/>
    <mergeCell ref="AF255:AG255"/>
    <mergeCell ref="AF256:AG256"/>
    <mergeCell ref="AF257:AG257"/>
    <mergeCell ref="AF258:AG258"/>
    <mergeCell ref="AF283:AG283"/>
    <mergeCell ref="AF284:AG284"/>
    <mergeCell ref="AF285:AG285"/>
    <mergeCell ref="AF228:AG228"/>
    <mergeCell ref="AF229:AG229"/>
    <mergeCell ref="AF230:AG230"/>
    <mergeCell ref="AF231:AG231"/>
    <mergeCell ref="AF232:AG232"/>
    <mergeCell ref="AF233:AG233"/>
    <mergeCell ref="AF234:AG234"/>
    <mergeCell ref="AF235:AG235"/>
    <mergeCell ref="AF236:AG236"/>
    <mergeCell ref="AF237:AG237"/>
    <mergeCell ref="AF238:AG238"/>
    <mergeCell ref="AF239:AG239"/>
    <mergeCell ref="AF240:AG240"/>
    <mergeCell ref="AF241:AG241"/>
    <mergeCell ref="AF242:AG242"/>
    <mergeCell ref="AF243:AG243"/>
    <mergeCell ref="AF244:AG244"/>
    <mergeCell ref="AF200:AG200"/>
    <mergeCell ref="AF201:AG201"/>
    <mergeCell ref="AF202:AG202"/>
    <mergeCell ref="AF203:AG203"/>
    <mergeCell ref="AF204:AG204"/>
    <mergeCell ref="AF205:AG205"/>
    <mergeCell ref="AF206:AG206"/>
    <mergeCell ref="AF207:AG207"/>
    <mergeCell ref="AF208:AG208"/>
    <mergeCell ref="AF209:AG209"/>
    <mergeCell ref="AF210:AG210"/>
    <mergeCell ref="AF211:AG211"/>
    <mergeCell ref="AF212:AG212"/>
    <mergeCell ref="AF213:AG213"/>
    <mergeCell ref="AF214:AG214"/>
    <mergeCell ref="AF215:AG215"/>
    <mergeCell ref="AF225:AG225"/>
    <mergeCell ref="AF183:AG183"/>
    <mergeCell ref="AF184:AG184"/>
    <mergeCell ref="AF185:AG185"/>
    <mergeCell ref="AF186:AG186"/>
    <mergeCell ref="AF187:AG187"/>
    <mergeCell ref="AF188:AG188"/>
    <mergeCell ref="AF189:AG189"/>
    <mergeCell ref="AF190:AG190"/>
    <mergeCell ref="AF191:AG191"/>
    <mergeCell ref="AF192:AG192"/>
    <mergeCell ref="AF193:AG193"/>
    <mergeCell ref="AF194:AG194"/>
    <mergeCell ref="AF195:AG195"/>
    <mergeCell ref="AF196:AG196"/>
    <mergeCell ref="AF197:AG197"/>
    <mergeCell ref="AF198:AG198"/>
    <mergeCell ref="AF199:AG199"/>
    <mergeCell ref="AF145:AG145"/>
    <mergeCell ref="AF146:AG146"/>
    <mergeCell ref="AF147:AG147"/>
    <mergeCell ref="AF148:AG148"/>
    <mergeCell ref="AF149:AG149"/>
    <mergeCell ref="AF150:AG150"/>
    <mergeCell ref="AF151:AG151"/>
    <mergeCell ref="AF152:AG152"/>
    <mergeCell ref="AF156:AG156"/>
    <mergeCell ref="AF157:AG157"/>
    <mergeCell ref="AF158:AG158"/>
    <mergeCell ref="AF182:AG182"/>
    <mergeCell ref="AF103:AG103"/>
    <mergeCell ref="AF104:AG104"/>
    <mergeCell ref="AF105:AG105"/>
    <mergeCell ref="AF106:AG106"/>
    <mergeCell ref="AF107:AG107"/>
    <mergeCell ref="AF117:AG117"/>
    <mergeCell ref="AF113:AG113"/>
    <mergeCell ref="AF114:AG114"/>
    <mergeCell ref="AF115:AG115"/>
    <mergeCell ref="AF116:AG116"/>
    <mergeCell ref="AF55:AG55"/>
    <mergeCell ref="AF56:AG56"/>
    <mergeCell ref="AF57:AG57"/>
    <mergeCell ref="AF58:AG58"/>
    <mergeCell ref="AF59:AG59"/>
    <mergeCell ref="AF60:AG60"/>
    <mergeCell ref="AF61:AG61"/>
    <mergeCell ref="AF62:AG62"/>
    <mergeCell ref="AF63:AG63"/>
    <mergeCell ref="AF64:AG64"/>
    <mergeCell ref="AF65:AG65"/>
    <mergeCell ref="AF66:AG66"/>
    <mergeCell ref="AF67:AG67"/>
    <mergeCell ref="AF68:AG68"/>
    <mergeCell ref="AP286:AS286"/>
    <mergeCell ref="AP186:AS186"/>
    <mergeCell ref="AP187:AS187"/>
    <mergeCell ref="AP188:AS188"/>
    <mergeCell ref="AP189:AS189"/>
    <mergeCell ref="AP190:AS190"/>
    <mergeCell ref="AF259:AG259"/>
    <mergeCell ref="AF260:AG260"/>
    <mergeCell ref="AP229:AS229"/>
    <mergeCell ref="AP185:AS185"/>
    <mergeCell ref="AP122:AS122"/>
    <mergeCell ref="AP80:AS80"/>
    <mergeCell ref="AP81:AS81"/>
    <mergeCell ref="AP82:AS82"/>
    <mergeCell ref="AF72:AG72"/>
    <mergeCell ref="AF84:AG84"/>
    <mergeCell ref="AP282:AS282"/>
    <mergeCell ref="AP283:AS283"/>
    <mergeCell ref="F433:F442"/>
    <mergeCell ref="F443:F452"/>
    <mergeCell ref="F453:F462"/>
    <mergeCell ref="F463:F472"/>
    <mergeCell ref="AP385:AS385"/>
    <mergeCell ref="AP386:AS386"/>
    <mergeCell ref="AP387:AS387"/>
    <mergeCell ref="AP388:AS388"/>
    <mergeCell ref="AP389:AS389"/>
    <mergeCell ref="AP390:AS390"/>
    <mergeCell ref="AP391:AS391"/>
    <mergeCell ref="AP392:AS392"/>
    <mergeCell ref="AP393:AS393"/>
    <mergeCell ref="AP394:AS394"/>
    <mergeCell ref="F313:F322"/>
    <mergeCell ref="F323:F332"/>
    <mergeCell ref="F333:F342"/>
    <mergeCell ref="F343:F352"/>
    <mergeCell ref="F353:F362"/>
    <mergeCell ref="F363:F372"/>
    <mergeCell ref="F373:F382"/>
    <mergeCell ref="F383:F392"/>
    <mergeCell ref="F393:F402"/>
    <mergeCell ref="G472:J472"/>
    <mergeCell ref="O472:R472"/>
    <mergeCell ref="U472:W472"/>
    <mergeCell ref="Z472:AA472"/>
    <mergeCell ref="AB472:AC472"/>
    <mergeCell ref="AJ472:AN472"/>
    <mergeCell ref="G470:J470"/>
    <mergeCell ref="O470:R470"/>
    <mergeCell ref="U470:W470"/>
    <mergeCell ref="U6:W6"/>
    <mergeCell ref="Z6:AA6"/>
    <mergeCell ref="AB6:AC6"/>
    <mergeCell ref="U380:W380"/>
    <mergeCell ref="Z380:AA380"/>
    <mergeCell ref="AB380:AC380"/>
    <mergeCell ref="AP383:AS383"/>
    <mergeCell ref="U381:W381"/>
    <mergeCell ref="Z381:AA381"/>
    <mergeCell ref="F23:F32"/>
    <mergeCell ref="F33:F42"/>
    <mergeCell ref="F43:F52"/>
    <mergeCell ref="F403:F412"/>
    <mergeCell ref="F413:F422"/>
    <mergeCell ref="F423:F432"/>
    <mergeCell ref="F143:F152"/>
    <mergeCell ref="F153:F162"/>
    <mergeCell ref="F163:F172"/>
    <mergeCell ref="F173:F182"/>
    <mergeCell ref="F183:F192"/>
    <mergeCell ref="F193:F202"/>
    <mergeCell ref="F203:F212"/>
    <mergeCell ref="F213:F222"/>
    <mergeCell ref="F223:F232"/>
    <mergeCell ref="F233:F242"/>
    <mergeCell ref="F243:F252"/>
    <mergeCell ref="F253:F262"/>
    <mergeCell ref="F263:F272"/>
    <mergeCell ref="F273:F282"/>
    <mergeCell ref="F283:F292"/>
    <mergeCell ref="F293:F302"/>
    <mergeCell ref="F303:F312"/>
    <mergeCell ref="G2:J2"/>
    <mergeCell ref="O2:R2"/>
    <mergeCell ref="U2:W2"/>
    <mergeCell ref="Z2:AA2"/>
    <mergeCell ref="AB2:AC2"/>
    <mergeCell ref="AJ2:AN2"/>
    <mergeCell ref="F53:F62"/>
    <mergeCell ref="F63:F72"/>
    <mergeCell ref="F73:F82"/>
    <mergeCell ref="F83:F92"/>
    <mergeCell ref="F93:F102"/>
    <mergeCell ref="F103:F112"/>
    <mergeCell ref="F113:F122"/>
    <mergeCell ref="F123:F132"/>
    <mergeCell ref="F133:F142"/>
    <mergeCell ref="Z50:AA50"/>
    <mergeCell ref="AB50:AC50"/>
    <mergeCell ref="O49:R49"/>
    <mergeCell ref="AJ49:AN49"/>
    <mergeCell ref="AF52:AG52"/>
    <mergeCell ref="X46:Y46"/>
    <mergeCell ref="X47:Y47"/>
    <mergeCell ref="X48:Y48"/>
    <mergeCell ref="X49:Y49"/>
    <mergeCell ref="U37:W37"/>
    <mergeCell ref="Z37:AA37"/>
    <mergeCell ref="AB37:AC37"/>
    <mergeCell ref="U38:W38"/>
    <mergeCell ref="Z38:AA38"/>
    <mergeCell ref="AB38:AC38"/>
    <mergeCell ref="U39:W39"/>
    <mergeCell ref="Z39:AA39"/>
    <mergeCell ref="Z470:AA470"/>
    <mergeCell ref="AB470:AC470"/>
    <mergeCell ref="AJ470:AN470"/>
    <mergeCell ref="O453:R453"/>
    <mergeCell ref="U453:W453"/>
    <mergeCell ref="Z453:AA453"/>
    <mergeCell ref="AB453:AC453"/>
    <mergeCell ref="G471:J471"/>
    <mergeCell ref="O471:R471"/>
    <mergeCell ref="U471:W471"/>
    <mergeCell ref="Z471:AA471"/>
    <mergeCell ref="AB471:AC471"/>
    <mergeCell ref="AJ471:AN471"/>
    <mergeCell ref="O467:R467"/>
    <mergeCell ref="U467:W467"/>
    <mergeCell ref="Z467:AA467"/>
    <mergeCell ref="AB467:AC467"/>
    <mergeCell ref="AJ467:AN467"/>
    <mergeCell ref="G467:J467"/>
    <mergeCell ref="K467:N467"/>
    <mergeCell ref="K468:N468"/>
    <mergeCell ref="K469:N469"/>
    <mergeCell ref="AF464:AG464"/>
    <mergeCell ref="AF465:AG465"/>
    <mergeCell ref="AF466:AG466"/>
    <mergeCell ref="AF467:AG467"/>
    <mergeCell ref="AF468:AG468"/>
    <mergeCell ref="AF469:AG469"/>
    <mergeCell ref="AD469:AE469"/>
    <mergeCell ref="X464:Y464"/>
    <mergeCell ref="G460:J460"/>
    <mergeCell ref="O460:R460"/>
    <mergeCell ref="AP470:AS470"/>
    <mergeCell ref="G468:J468"/>
    <mergeCell ref="O468:R468"/>
    <mergeCell ref="U468:W468"/>
    <mergeCell ref="Z468:AA468"/>
    <mergeCell ref="AB468:AC468"/>
    <mergeCell ref="AJ468:AN468"/>
    <mergeCell ref="AP471:AS471"/>
    <mergeCell ref="G469:J469"/>
    <mergeCell ref="O469:R469"/>
    <mergeCell ref="U469:W469"/>
    <mergeCell ref="Z469:AA469"/>
    <mergeCell ref="AB469:AC469"/>
    <mergeCell ref="AJ469:AN469"/>
    <mergeCell ref="G464:J464"/>
    <mergeCell ref="O464:R464"/>
    <mergeCell ref="U464:W464"/>
    <mergeCell ref="Z464:AA464"/>
    <mergeCell ref="AB464:AC464"/>
    <mergeCell ref="AJ464:AN464"/>
    <mergeCell ref="G465:J465"/>
    <mergeCell ref="O465:R465"/>
    <mergeCell ref="U465:W465"/>
    <mergeCell ref="Z465:AA465"/>
    <mergeCell ref="AB465:AC465"/>
    <mergeCell ref="AJ465:AN465"/>
    <mergeCell ref="G466:J466"/>
    <mergeCell ref="O466:R466"/>
    <mergeCell ref="U466:W466"/>
    <mergeCell ref="Z466:AA466"/>
    <mergeCell ref="AB466:AC466"/>
    <mergeCell ref="AJ466:AN466"/>
    <mergeCell ref="G461:J461"/>
    <mergeCell ref="O461:R461"/>
    <mergeCell ref="U461:W461"/>
    <mergeCell ref="Z461:AA461"/>
    <mergeCell ref="AB461:AC461"/>
    <mergeCell ref="AJ461:AN461"/>
    <mergeCell ref="G462:J462"/>
    <mergeCell ref="O462:R462"/>
    <mergeCell ref="U462:W462"/>
    <mergeCell ref="Z462:AA462"/>
    <mergeCell ref="AB462:AC462"/>
    <mergeCell ref="AJ462:AN462"/>
    <mergeCell ref="G463:J463"/>
    <mergeCell ref="O463:R463"/>
    <mergeCell ref="U463:W463"/>
    <mergeCell ref="Z463:AA463"/>
    <mergeCell ref="AB463:AC463"/>
    <mergeCell ref="AJ463:AN463"/>
    <mergeCell ref="AF461:AG461"/>
    <mergeCell ref="AF462:AG462"/>
    <mergeCell ref="AF463:AG463"/>
    <mergeCell ref="AH463:AI463"/>
    <mergeCell ref="Z457:AA457"/>
    <mergeCell ref="AB457:AC457"/>
    <mergeCell ref="AJ457:AN457"/>
    <mergeCell ref="G458:J458"/>
    <mergeCell ref="O458:R458"/>
    <mergeCell ref="U458:W458"/>
    <mergeCell ref="Z458:AA458"/>
    <mergeCell ref="AB458:AC458"/>
    <mergeCell ref="AJ458:AN458"/>
    <mergeCell ref="AF456:AG456"/>
    <mergeCell ref="AF457:AG457"/>
    <mergeCell ref="AF458:AG458"/>
    <mergeCell ref="U460:W460"/>
    <mergeCell ref="Z460:AA460"/>
    <mergeCell ref="AB460:AC460"/>
    <mergeCell ref="AJ460:AN460"/>
    <mergeCell ref="AF460:AG460"/>
    <mergeCell ref="AF459:AG459"/>
    <mergeCell ref="O454:R454"/>
    <mergeCell ref="U454:W454"/>
    <mergeCell ref="Z454:AA454"/>
    <mergeCell ref="AB454:AC454"/>
    <mergeCell ref="O455:R455"/>
    <mergeCell ref="U455:W455"/>
    <mergeCell ref="Z455:AA455"/>
    <mergeCell ref="AB455:AC455"/>
    <mergeCell ref="G459:J459"/>
    <mergeCell ref="O459:R459"/>
    <mergeCell ref="U459:W459"/>
    <mergeCell ref="Z459:AA459"/>
    <mergeCell ref="AB459:AC459"/>
    <mergeCell ref="AJ459:AN459"/>
    <mergeCell ref="AF453:AG453"/>
    <mergeCell ref="AF454:AG454"/>
    <mergeCell ref="AF455:AG455"/>
    <mergeCell ref="G454:J454"/>
    <mergeCell ref="G455:J455"/>
    <mergeCell ref="G456:J456"/>
    <mergeCell ref="G453:J453"/>
    <mergeCell ref="AJ453:AN453"/>
    <mergeCell ref="AJ454:AN454"/>
    <mergeCell ref="AJ455:AN455"/>
    <mergeCell ref="AJ456:AN456"/>
    <mergeCell ref="O456:R456"/>
    <mergeCell ref="U456:W456"/>
    <mergeCell ref="Z456:AA456"/>
    <mergeCell ref="AB456:AC456"/>
    <mergeCell ref="G457:J457"/>
    <mergeCell ref="O457:R457"/>
    <mergeCell ref="U457:W457"/>
    <mergeCell ref="G452:J452"/>
    <mergeCell ref="O452:R452"/>
    <mergeCell ref="U452:W452"/>
    <mergeCell ref="Z452:AA452"/>
    <mergeCell ref="AB452:AC452"/>
    <mergeCell ref="AJ452:AN452"/>
    <mergeCell ref="G448:J448"/>
    <mergeCell ref="O448:R448"/>
    <mergeCell ref="U448:W448"/>
    <mergeCell ref="Z448:AA448"/>
    <mergeCell ref="AB448:AC448"/>
    <mergeCell ref="AJ448:AN448"/>
    <mergeCell ref="G449:J449"/>
    <mergeCell ref="O449:R449"/>
    <mergeCell ref="U449:W449"/>
    <mergeCell ref="Z449:AA449"/>
    <mergeCell ref="AB449:AC449"/>
    <mergeCell ref="AJ449:AN449"/>
    <mergeCell ref="G450:J450"/>
    <mergeCell ref="O450:R450"/>
    <mergeCell ref="U450:W450"/>
    <mergeCell ref="Z450:AA450"/>
    <mergeCell ref="AB450:AC450"/>
    <mergeCell ref="AJ450:AN450"/>
    <mergeCell ref="K448:N448"/>
    <mergeCell ref="K449:N449"/>
    <mergeCell ref="AF448:AG448"/>
    <mergeCell ref="AF449:AG449"/>
    <mergeCell ref="AF450:AG450"/>
    <mergeCell ref="AF451:AG451"/>
    <mergeCell ref="AF452:AG452"/>
    <mergeCell ref="AD448:AE448"/>
    <mergeCell ref="G451:J451"/>
    <mergeCell ref="O451:R451"/>
    <mergeCell ref="U451:W451"/>
    <mergeCell ref="Z451:AA451"/>
    <mergeCell ref="AB451:AC451"/>
    <mergeCell ref="AJ451:AN451"/>
    <mergeCell ref="AF445:AG445"/>
    <mergeCell ref="AF446:AG446"/>
    <mergeCell ref="AF447:AG447"/>
    <mergeCell ref="AD445:AE445"/>
    <mergeCell ref="AD446:AE446"/>
    <mergeCell ref="AD447:AE447"/>
    <mergeCell ref="AD449:AE449"/>
    <mergeCell ref="AD450:AE450"/>
    <mergeCell ref="AD451:AE451"/>
    <mergeCell ref="X445:Y445"/>
    <mergeCell ref="X446:Y446"/>
    <mergeCell ref="G446:J446"/>
    <mergeCell ref="O446:R446"/>
    <mergeCell ref="U446:W446"/>
    <mergeCell ref="Z446:AA446"/>
    <mergeCell ref="AB446:AC446"/>
    <mergeCell ref="AJ446:AN446"/>
    <mergeCell ref="G447:J447"/>
    <mergeCell ref="O447:R447"/>
    <mergeCell ref="U447:W447"/>
    <mergeCell ref="Z447:AA447"/>
    <mergeCell ref="AB447:AC447"/>
    <mergeCell ref="AJ447:AN447"/>
    <mergeCell ref="K445:N445"/>
    <mergeCell ref="K446:N446"/>
    <mergeCell ref="K447:N447"/>
    <mergeCell ref="AD441:AE441"/>
    <mergeCell ref="AD442:AE442"/>
    <mergeCell ref="U441:W441"/>
    <mergeCell ref="Z441:AA441"/>
    <mergeCell ref="AB441:AC441"/>
    <mergeCell ref="AJ441:AN441"/>
    <mergeCell ref="G442:J442"/>
    <mergeCell ref="O442:R442"/>
    <mergeCell ref="U442:W442"/>
    <mergeCell ref="Z442:AA442"/>
    <mergeCell ref="AB442:AC442"/>
    <mergeCell ref="AJ442:AN442"/>
    <mergeCell ref="AJ444:AN444"/>
    <mergeCell ref="G445:J445"/>
    <mergeCell ref="O445:R445"/>
    <mergeCell ref="U445:W445"/>
    <mergeCell ref="Z445:AA445"/>
    <mergeCell ref="AB445:AC445"/>
    <mergeCell ref="AJ445:AN445"/>
    <mergeCell ref="AF444:AG444"/>
    <mergeCell ref="AD443:AE443"/>
    <mergeCell ref="AD444:AE444"/>
    <mergeCell ref="AH445:AI445"/>
    <mergeCell ref="AP435:AS435"/>
    <mergeCell ref="G432:J432"/>
    <mergeCell ref="O432:R432"/>
    <mergeCell ref="U432:W432"/>
    <mergeCell ref="Z432:AA432"/>
    <mergeCell ref="AB432:AC432"/>
    <mergeCell ref="AJ432:AN432"/>
    <mergeCell ref="G433:J433"/>
    <mergeCell ref="O433:R433"/>
    <mergeCell ref="U433:W433"/>
    <mergeCell ref="Z433:AA433"/>
    <mergeCell ref="AB433:AC433"/>
    <mergeCell ref="AJ433:AN433"/>
    <mergeCell ref="G434:J434"/>
    <mergeCell ref="O434:R434"/>
    <mergeCell ref="U434:W434"/>
    <mergeCell ref="Z434:AA434"/>
    <mergeCell ref="AB434:AC434"/>
    <mergeCell ref="AJ434:AN434"/>
    <mergeCell ref="U435:W435"/>
    <mergeCell ref="Z435:AA435"/>
    <mergeCell ref="AB435:AC435"/>
    <mergeCell ref="AJ435:AN435"/>
    <mergeCell ref="G431:J431"/>
    <mergeCell ref="O431:R431"/>
    <mergeCell ref="U431:W431"/>
    <mergeCell ref="Z431:AA431"/>
    <mergeCell ref="AB431:AC431"/>
    <mergeCell ref="AJ431:AN431"/>
    <mergeCell ref="K431:N431"/>
    <mergeCell ref="K432:N432"/>
    <mergeCell ref="K433:N433"/>
    <mergeCell ref="K434:N434"/>
    <mergeCell ref="AP431:AS431"/>
    <mergeCell ref="G428:J428"/>
    <mergeCell ref="O428:R428"/>
    <mergeCell ref="U428:W428"/>
    <mergeCell ref="Z428:AA428"/>
    <mergeCell ref="AB428:AC428"/>
    <mergeCell ref="AJ428:AN428"/>
    <mergeCell ref="AP432:AS432"/>
    <mergeCell ref="G429:J429"/>
    <mergeCell ref="O429:R429"/>
    <mergeCell ref="U429:W429"/>
    <mergeCell ref="Z429:AA429"/>
    <mergeCell ref="AB429:AC429"/>
    <mergeCell ref="AJ429:AN429"/>
    <mergeCell ref="AP433:AS433"/>
    <mergeCell ref="G430:J430"/>
    <mergeCell ref="O430:R430"/>
    <mergeCell ref="U430:W430"/>
    <mergeCell ref="Z430:AA430"/>
    <mergeCell ref="AB430:AC430"/>
    <mergeCell ref="AJ430:AN430"/>
    <mergeCell ref="AP434:AS434"/>
    <mergeCell ref="G427:J427"/>
    <mergeCell ref="O427:R427"/>
    <mergeCell ref="U427:W427"/>
    <mergeCell ref="Z427:AA427"/>
    <mergeCell ref="AB427:AC427"/>
    <mergeCell ref="AJ427:AN427"/>
    <mergeCell ref="K427:N427"/>
    <mergeCell ref="K428:N428"/>
    <mergeCell ref="K429:N429"/>
    <mergeCell ref="K430:N430"/>
    <mergeCell ref="AP428:AS428"/>
    <mergeCell ref="G425:J425"/>
    <mergeCell ref="O425:R425"/>
    <mergeCell ref="U425:W425"/>
    <mergeCell ref="Z425:AA425"/>
    <mergeCell ref="AB425:AC425"/>
    <mergeCell ref="AJ425:AN425"/>
    <mergeCell ref="AP429:AS429"/>
    <mergeCell ref="G426:J426"/>
    <mergeCell ref="O426:R426"/>
    <mergeCell ref="U426:W426"/>
    <mergeCell ref="Z426:AA426"/>
    <mergeCell ref="AB426:AC426"/>
    <mergeCell ref="AJ426:AN426"/>
    <mergeCell ref="AP430:AS430"/>
    <mergeCell ref="AP427:AS427"/>
    <mergeCell ref="AF428:AG428"/>
    <mergeCell ref="AF429:AG429"/>
    <mergeCell ref="AF430:AG430"/>
    <mergeCell ref="AH425:AI425"/>
    <mergeCell ref="AH426:AI426"/>
    <mergeCell ref="AH427:AI427"/>
    <mergeCell ref="G424:J424"/>
    <mergeCell ref="O424:R424"/>
    <mergeCell ref="U424:W424"/>
    <mergeCell ref="Z424:AA424"/>
    <mergeCell ref="AB424:AC424"/>
    <mergeCell ref="AJ424:AN424"/>
    <mergeCell ref="K424:N424"/>
    <mergeCell ref="K425:N425"/>
    <mergeCell ref="K426:N426"/>
    <mergeCell ref="AF424:AG424"/>
    <mergeCell ref="AF425:AG425"/>
    <mergeCell ref="AF426:AG426"/>
    <mergeCell ref="AD424:AE424"/>
    <mergeCell ref="AD425:AE425"/>
    <mergeCell ref="AP425:AS425"/>
    <mergeCell ref="G422:J422"/>
    <mergeCell ref="O422:R422"/>
    <mergeCell ref="U422:W422"/>
    <mergeCell ref="Z422:AA422"/>
    <mergeCell ref="AB422:AC422"/>
    <mergeCell ref="AJ422:AN422"/>
    <mergeCell ref="AP426:AS426"/>
    <mergeCell ref="G423:J423"/>
    <mergeCell ref="O423:R423"/>
    <mergeCell ref="U423:W423"/>
    <mergeCell ref="Z423:AA423"/>
    <mergeCell ref="AB423:AC423"/>
    <mergeCell ref="AJ423:AN423"/>
    <mergeCell ref="AP423:AS423"/>
    <mergeCell ref="AP424:AS424"/>
    <mergeCell ref="AP422:AS422"/>
    <mergeCell ref="X423:Y423"/>
    <mergeCell ref="AD422:AE422"/>
    <mergeCell ref="AD423:AE423"/>
    <mergeCell ref="AD421:AE421"/>
    <mergeCell ref="X421:Y421"/>
    <mergeCell ref="X422:Y422"/>
    <mergeCell ref="G419:J419"/>
    <mergeCell ref="O419:R419"/>
    <mergeCell ref="U419:W419"/>
    <mergeCell ref="Z419:AA419"/>
    <mergeCell ref="AB419:AC419"/>
    <mergeCell ref="AJ419:AN419"/>
    <mergeCell ref="G420:J420"/>
    <mergeCell ref="O420:R420"/>
    <mergeCell ref="U420:W420"/>
    <mergeCell ref="Z420:AA420"/>
    <mergeCell ref="AB420:AC420"/>
    <mergeCell ref="AJ420:AN420"/>
    <mergeCell ref="AB415:AC415"/>
    <mergeCell ref="AJ415:AN415"/>
    <mergeCell ref="G416:J416"/>
    <mergeCell ref="O416:R416"/>
    <mergeCell ref="U416:W416"/>
    <mergeCell ref="Z416:AA416"/>
    <mergeCell ref="AB416:AC416"/>
    <mergeCell ref="AJ416:AN416"/>
    <mergeCell ref="G417:J417"/>
    <mergeCell ref="O417:R417"/>
    <mergeCell ref="U417:W417"/>
    <mergeCell ref="Z417:AA417"/>
    <mergeCell ref="AB417:AC417"/>
    <mergeCell ref="AJ417:AN417"/>
    <mergeCell ref="G421:J421"/>
    <mergeCell ref="O421:R421"/>
    <mergeCell ref="U421:W421"/>
    <mergeCell ref="Z421:AA421"/>
    <mergeCell ref="AB421:AC421"/>
    <mergeCell ref="AJ421:AN421"/>
    <mergeCell ref="K421:N421"/>
    <mergeCell ref="AP421:AS421"/>
    <mergeCell ref="K415:N415"/>
    <mergeCell ref="K416:N416"/>
    <mergeCell ref="K417:N417"/>
    <mergeCell ref="G415:J415"/>
    <mergeCell ref="O415:R415"/>
    <mergeCell ref="U415:W415"/>
    <mergeCell ref="X417:Y417"/>
    <mergeCell ref="G412:J412"/>
    <mergeCell ref="O412:R412"/>
    <mergeCell ref="U412:W412"/>
    <mergeCell ref="Z412:AA412"/>
    <mergeCell ref="AB412:AC412"/>
    <mergeCell ref="AJ412:AN412"/>
    <mergeCell ref="G413:J413"/>
    <mergeCell ref="O413:R413"/>
    <mergeCell ref="U413:W413"/>
    <mergeCell ref="Z413:AA413"/>
    <mergeCell ref="AB413:AC413"/>
    <mergeCell ref="AJ413:AN413"/>
    <mergeCell ref="K412:N412"/>
    <mergeCell ref="K413:N413"/>
    <mergeCell ref="K414:N414"/>
    <mergeCell ref="K418:N418"/>
    <mergeCell ref="K419:N419"/>
    <mergeCell ref="K420:N420"/>
    <mergeCell ref="AD419:AE419"/>
    <mergeCell ref="AD420:AE420"/>
    <mergeCell ref="X418:Y418"/>
    <mergeCell ref="X419:Y419"/>
    <mergeCell ref="X420:Y420"/>
    <mergeCell ref="Z415:AA415"/>
    <mergeCell ref="G409:J409"/>
    <mergeCell ref="O409:R409"/>
    <mergeCell ref="U409:W409"/>
    <mergeCell ref="Z409:AA409"/>
    <mergeCell ref="AB409:AC409"/>
    <mergeCell ref="AJ409:AN409"/>
    <mergeCell ref="G410:J410"/>
    <mergeCell ref="O410:R410"/>
    <mergeCell ref="U410:W410"/>
    <mergeCell ref="Z410:AA410"/>
    <mergeCell ref="AB410:AC410"/>
    <mergeCell ref="AJ410:AN410"/>
    <mergeCell ref="K409:N409"/>
    <mergeCell ref="K410:N410"/>
    <mergeCell ref="K411:N411"/>
    <mergeCell ref="G411:J411"/>
    <mergeCell ref="O411:R411"/>
    <mergeCell ref="U411:W411"/>
    <mergeCell ref="Z411:AA411"/>
    <mergeCell ref="AB411:AC411"/>
    <mergeCell ref="AJ411:AN411"/>
    <mergeCell ref="O405:R405"/>
    <mergeCell ref="U405:W405"/>
    <mergeCell ref="Z405:AA405"/>
    <mergeCell ref="AB405:AC405"/>
    <mergeCell ref="AJ405:AN405"/>
    <mergeCell ref="G406:J406"/>
    <mergeCell ref="O406:R406"/>
    <mergeCell ref="U406:W406"/>
    <mergeCell ref="Z406:AA406"/>
    <mergeCell ref="AB406:AC406"/>
    <mergeCell ref="AJ406:AN406"/>
    <mergeCell ref="G407:J407"/>
    <mergeCell ref="O407:R407"/>
    <mergeCell ref="U407:W407"/>
    <mergeCell ref="Z407:AA407"/>
    <mergeCell ref="AB407:AC407"/>
    <mergeCell ref="AJ407:AN407"/>
    <mergeCell ref="K405:N405"/>
    <mergeCell ref="K406:N406"/>
    <mergeCell ref="K407:N407"/>
    <mergeCell ref="AF407:AG407"/>
    <mergeCell ref="AH407:AI407"/>
    <mergeCell ref="G408:J408"/>
    <mergeCell ref="O408:R408"/>
    <mergeCell ref="U408:W408"/>
    <mergeCell ref="Z408:AA408"/>
    <mergeCell ref="AB408:AC408"/>
    <mergeCell ref="AJ408:AN408"/>
    <mergeCell ref="AF405:AG405"/>
    <mergeCell ref="AF406:AG406"/>
    <mergeCell ref="AJ403:AN403"/>
    <mergeCell ref="G404:J404"/>
    <mergeCell ref="O404:R404"/>
    <mergeCell ref="U404:W404"/>
    <mergeCell ref="Z404:AA404"/>
    <mergeCell ref="AB404:AC404"/>
    <mergeCell ref="AJ404:AN404"/>
    <mergeCell ref="U45:W45"/>
    <mergeCell ref="Z45:AA45"/>
    <mergeCell ref="AB45:AC45"/>
    <mergeCell ref="U46:W46"/>
    <mergeCell ref="Z46:AA46"/>
    <mergeCell ref="AB46:AC46"/>
    <mergeCell ref="U47:W47"/>
    <mergeCell ref="Z47:AA47"/>
    <mergeCell ref="AB47:AC47"/>
    <mergeCell ref="U48:W48"/>
    <mergeCell ref="Z48:AA48"/>
    <mergeCell ref="AB48:AC48"/>
    <mergeCell ref="U49:W49"/>
    <mergeCell ref="Z49:AA49"/>
    <mergeCell ref="AB49:AC49"/>
    <mergeCell ref="U50:W50"/>
    <mergeCell ref="G405:J405"/>
    <mergeCell ref="AF403:AG403"/>
    <mergeCell ref="AF404:AG404"/>
    <mergeCell ref="AJ48:AN48"/>
    <mergeCell ref="AJ46:AN46"/>
    <mergeCell ref="U43:W43"/>
    <mergeCell ref="Z43:AA43"/>
    <mergeCell ref="AB43:AC43"/>
    <mergeCell ref="U44:W44"/>
    <mergeCell ref="Z44:AA44"/>
    <mergeCell ref="AB44:AC44"/>
    <mergeCell ref="G403:J403"/>
    <mergeCell ref="O403:R403"/>
    <mergeCell ref="U403:W403"/>
    <mergeCell ref="Z403:AA403"/>
    <mergeCell ref="AB403:AC403"/>
    <mergeCell ref="G48:J48"/>
    <mergeCell ref="O48:R48"/>
    <mergeCell ref="G46:J46"/>
    <mergeCell ref="O46:R46"/>
    <mergeCell ref="G43:J43"/>
    <mergeCell ref="O43:R43"/>
    <mergeCell ref="K44:N44"/>
    <mergeCell ref="K45:N45"/>
    <mergeCell ref="K46:N46"/>
    <mergeCell ref="K47:N47"/>
    <mergeCell ref="K48:N48"/>
    <mergeCell ref="K49:N49"/>
    <mergeCell ref="K50:N50"/>
    <mergeCell ref="K51:N51"/>
    <mergeCell ref="K52:N52"/>
    <mergeCell ref="X44:Y44"/>
    <mergeCell ref="X45:Y45"/>
    <mergeCell ref="AB39:AC39"/>
    <mergeCell ref="U40:W40"/>
    <mergeCell ref="Z40:AA40"/>
    <mergeCell ref="AB40:AC40"/>
    <mergeCell ref="U41:W41"/>
    <mergeCell ref="Z41:AA41"/>
    <mergeCell ref="AB41:AC41"/>
    <mergeCell ref="U42:W42"/>
    <mergeCell ref="Z42:AA42"/>
    <mergeCell ref="AB42:AC42"/>
    <mergeCell ref="AP29:AS29"/>
    <mergeCell ref="U30:W30"/>
    <mergeCell ref="Z30:AA30"/>
    <mergeCell ref="AB30:AC30"/>
    <mergeCell ref="AP30:AS30"/>
    <mergeCell ref="U31:W31"/>
    <mergeCell ref="Z31:AA31"/>
    <mergeCell ref="AB31:AC31"/>
    <mergeCell ref="AP31:AS31"/>
    <mergeCell ref="U32:W32"/>
    <mergeCell ref="Z32:AA32"/>
    <mergeCell ref="AB32:AC32"/>
    <mergeCell ref="U33:W33"/>
    <mergeCell ref="Z33:AA33"/>
    <mergeCell ref="AB33:AC33"/>
    <mergeCell ref="U34:W34"/>
    <mergeCell ref="Z34:AA34"/>
    <mergeCell ref="AB34:AC34"/>
    <mergeCell ref="AF29:AG29"/>
    <mergeCell ref="AF30:AG30"/>
    <mergeCell ref="AF31:AG31"/>
    <mergeCell ref="AF32:AG32"/>
    <mergeCell ref="AF33:AG33"/>
    <mergeCell ref="AF34:AG34"/>
    <mergeCell ref="AD29:AE29"/>
    <mergeCell ref="AD30:AE30"/>
    <mergeCell ref="AD31:AE31"/>
    <mergeCell ref="AD32:AE32"/>
    <mergeCell ref="AD33:AE33"/>
    <mergeCell ref="AD34:AE34"/>
    <mergeCell ref="AU24:AX24"/>
    <mergeCell ref="U25:W25"/>
    <mergeCell ref="Z25:AA25"/>
    <mergeCell ref="AB25:AC25"/>
    <mergeCell ref="AU25:AX25"/>
    <mergeCell ref="U26:W26"/>
    <mergeCell ref="Z26:AA26"/>
    <mergeCell ref="AB26:AC26"/>
    <mergeCell ref="AU26:AX26"/>
    <mergeCell ref="U27:W27"/>
    <mergeCell ref="Z27:AA27"/>
    <mergeCell ref="AB27:AC27"/>
    <mergeCell ref="AP27:AS27"/>
    <mergeCell ref="U28:W28"/>
    <mergeCell ref="Z28:AA28"/>
    <mergeCell ref="AB28:AC28"/>
    <mergeCell ref="AP28:AS28"/>
    <mergeCell ref="AF24:AG24"/>
    <mergeCell ref="AF25:AG25"/>
    <mergeCell ref="AF26:AG26"/>
    <mergeCell ref="AF27:AG27"/>
    <mergeCell ref="AF28:AG28"/>
    <mergeCell ref="AD24:AE24"/>
    <mergeCell ref="AD25:AE25"/>
    <mergeCell ref="AD26:AE26"/>
    <mergeCell ref="AD27:AE27"/>
    <mergeCell ref="AD28:AE28"/>
    <mergeCell ref="X25:Y25"/>
    <mergeCell ref="X26:Y26"/>
    <mergeCell ref="U21:W21"/>
    <mergeCell ref="Z21:AA21"/>
    <mergeCell ref="AB21:AC21"/>
    <mergeCell ref="AP24:AS24"/>
    <mergeCell ref="U22:W22"/>
    <mergeCell ref="Z22:AA22"/>
    <mergeCell ref="AB22:AC22"/>
    <mergeCell ref="AP25:AS25"/>
    <mergeCell ref="U23:W23"/>
    <mergeCell ref="Z23:AA23"/>
    <mergeCell ref="AB23:AC23"/>
    <mergeCell ref="AP22:AS22"/>
    <mergeCell ref="U16:W16"/>
    <mergeCell ref="Z16:AA16"/>
    <mergeCell ref="AB16:AC16"/>
    <mergeCell ref="U17:W17"/>
    <mergeCell ref="Z17:AA17"/>
    <mergeCell ref="AB17:AC17"/>
    <mergeCell ref="AP20:AS20"/>
    <mergeCell ref="U18:W18"/>
    <mergeCell ref="Z18:AA18"/>
    <mergeCell ref="AB18:AC18"/>
    <mergeCell ref="AP21:AS21"/>
    <mergeCell ref="U19:W19"/>
    <mergeCell ref="Z19:AA19"/>
    <mergeCell ref="AP381:AS381"/>
    <mergeCell ref="U378:W378"/>
    <mergeCell ref="Z378:AA378"/>
    <mergeCell ref="AB378:AC378"/>
    <mergeCell ref="AD368:AE368"/>
    <mergeCell ref="AD369:AE369"/>
    <mergeCell ref="AD370:AE370"/>
    <mergeCell ref="AF367:AG367"/>
    <mergeCell ref="AD367:AE367"/>
    <mergeCell ref="Z361:AA361"/>
    <mergeCell ref="AB361:AC361"/>
    <mergeCell ref="Z362:AA362"/>
    <mergeCell ref="AB362:AC362"/>
    <mergeCell ref="Z363:AA363"/>
    <mergeCell ref="AB363:AC363"/>
    <mergeCell ref="U364:W364"/>
    <mergeCell ref="Z359:AA359"/>
    <mergeCell ref="AB359:AC359"/>
    <mergeCell ref="Z360:AA360"/>
    <mergeCell ref="AP382:AS382"/>
    <mergeCell ref="U11:W11"/>
    <mergeCell ref="Z11:AA11"/>
    <mergeCell ref="AB11:AC11"/>
    <mergeCell ref="U12:W12"/>
    <mergeCell ref="Z12:AA12"/>
    <mergeCell ref="AB12:AC12"/>
    <mergeCell ref="U13:W13"/>
    <mergeCell ref="Z13:AA13"/>
    <mergeCell ref="AB13:AC13"/>
    <mergeCell ref="U14:W14"/>
    <mergeCell ref="Z14:AA14"/>
    <mergeCell ref="AB14:AC14"/>
    <mergeCell ref="U7:W7"/>
    <mergeCell ref="Z7:AA7"/>
    <mergeCell ref="AB7:AC7"/>
    <mergeCell ref="Z8:AA8"/>
    <mergeCell ref="AB8:AC8"/>
    <mergeCell ref="U371:W371"/>
    <mergeCell ref="Z371:AA371"/>
    <mergeCell ref="AB371:AC371"/>
    <mergeCell ref="AP375:AS375"/>
    <mergeCell ref="U372:W372"/>
    <mergeCell ref="Z372:AA372"/>
    <mergeCell ref="AB372:AC372"/>
    <mergeCell ref="AP376:AS376"/>
    <mergeCell ref="U373:W373"/>
    <mergeCell ref="Z373:AA373"/>
    <mergeCell ref="AB373:AC373"/>
    <mergeCell ref="AP377:AS377"/>
    <mergeCell ref="AB381:AC381"/>
    <mergeCell ref="AF370:AG370"/>
    <mergeCell ref="AP384:AS384"/>
    <mergeCell ref="AP378:AS378"/>
    <mergeCell ref="U375:W375"/>
    <mergeCell ref="Z375:AA375"/>
    <mergeCell ref="AB375:AC375"/>
    <mergeCell ref="AP379:AS379"/>
    <mergeCell ref="U376:W376"/>
    <mergeCell ref="Z376:AA376"/>
    <mergeCell ref="AB376:AC376"/>
    <mergeCell ref="AP380:AS380"/>
    <mergeCell ref="U377:W377"/>
    <mergeCell ref="Z377:AA377"/>
    <mergeCell ref="AB377:AC377"/>
    <mergeCell ref="U367:W367"/>
    <mergeCell ref="Z367:AA367"/>
    <mergeCell ref="AB367:AC367"/>
    <mergeCell ref="AP371:AS371"/>
    <mergeCell ref="U368:W368"/>
    <mergeCell ref="Z368:AA368"/>
    <mergeCell ref="AB368:AC368"/>
    <mergeCell ref="AP372:AS372"/>
    <mergeCell ref="U369:W369"/>
    <mergeCell ref="Z369:AA369"/>
    <mergeCell ref="AB369:AC369"/>
    <mergeCell ref="AP373:AS373"/>
    <mergeCell ref="AJ369:AN369"/>
    <mergeCell ref="U370:W370"/>
    <mergeCell ref="Z370:AA370"/>
    <mergeCell ref="AB370:AC370"/>
    <mergeCell ref="AP374:AS374"/>
    <mergeCell ref="AF368:AG368"/>
    <mergeCell ref="AF369:AG369"/>
    <mergeCell ref="AB360:AC360"/>
    <mergeCell ref="Z364:AA364"/>
    <mergeCell ref="AB364:AC364"/>
    <mergeCell ref="U366:W366"/>
    <mergeCell ref="Z366:AA366"/>
    <mergeCell ref="AB366:AC366"/>
    <mergeCell ref="AF366:AG366"/>
    <mergeCell ref="AD366:AE366"/>
    <mergeCell ref="X364:Y364"/>
    <mergeCell ref="X365:Y365"/>
    <mergeCell ref="AF364:AG364"/>
    <mergeCell ref="AF365:AG365"/>
    <mergeCell ref="AF362:AG362"/>
    <mergeCell ref="AF363:AG363"/>
    <mergeCell ref="U351:W351"/>
    <mergeCell ref="Z351:AA351"/>
    <mergeCell ref="AB351:AC351"/>
    <mergeCell ref="U352:W352"/>
    <mergeCell ref="Z352:AA352"/>
    <mergeCell ref="AB352:AC352"/>
    <mergeCell ref="Z353:AA353"/>
    <mergeCell ref="AB353:AC353"/>
    <mergeCell ref="Z354:AA354"/>
    <mergeCell ref="AB354:AC354"/>
    <mergeCell ref="U345:W345"/>
    <mergeCell ref="Z345:AA345"/>
    <mergeCell ref="AB345:AC345"/>
    <mergeCell ref="U346:W346"/>
    <mergeCell ref="Z346:AA346"/>
    <mergeCell ref="AB346:AC346"/>
    <mergeCell ref="U347:W347"/>
    <mergeCell ref="Z347:AA347"/>
    <mergeCell ref="AB347:AC347"/>
    <mergeCell ref="U348:W348"/>
    <mergeCell ref="Z348:AA348"/>
    <mergeCell ref="AB348:AC348"/>
    <mergeCell ref="U349:W349"/>
    <mergeCell ref="Z349:AA349"/>
    <mergeCell ref="AB349:AC349"/>
    <mergeCell ref="U350:W350"/>
    <mergeCell ref="Z350:AA350"/>
    <mergeCell ref="AB350:AC350"/>
    <mergeCell ref="X345:Y345"/>
    <mergeCell ref="X346:Y346"/>
    <mergeCell ref="U339:W339"/>
    <mergeCell ref="Z339:AA339"/>
    <mergeCell ref="AB339:AC339"/>
    <mergeCell ref="U340:W340"/>
    <mergeCell ref="Z340:AA340"/>
    <mergeCell ref="AB340:AC340"/>
    <mergeCell ref="U341:W341"/>
    <mergeCell ref="Z341:AA341"/>
    <mergeCell ref="AB341:AC341"/>
    <mergeCell ref="U342:W342"/>
    <mergeCell ref="Z342:AA342"/>
    <mergeCell ref="AB342:AC342"/>
    <mergeCell ref="U343:W343"/>
    <mergeCell ref="Z343:AA343"/>
    <mergeCell ref="AB343:AC343"/>
    <mergeCell ref="U344:W344"/>
    <mergeCell ref="Z344:AA344"/>
    <mergeCell ref="AB344:AC344"/>
    <mergeCell ref="X339:Y339"/>
    <mergeCell ref="X340:Y340"/>
    <mergeCell ref="X341:Y341"/>
    <mergeCell ref="X342:Y342"/>
    <mergeCell ref="X343:Y343"/>
    <mergeCell ref="X344:Y344"/>
    <mergeCell ref="U333:W333"/>
    <mergeCell ref="Z333:AA333"/>
    <mergeCell ref="AB333:AC333"/>
    <mergeCell ref="U334:W334"/>
    <mergeCell ref="Z334:AA334"/>
    <mergeCell ref="AB334:AC334"/>
    <mergeCell ref="U335:W335"/>
    <mergeCell ref="Z335:AA335"/>
    <mergeCell ref="AB335:AC335"/>
    <mergeCell ref="U336:W336"/>
    <mergeCell ref="Z336:AA336"/>
    <mergeCell ref="AB336:AC336"/>
    <mergeCell ref="U337:W337"/>
    <mergeCell ref="Z337:AA337"/>
    <mergeCell ref="AB337:AC337"/>
    <mergeCell ref="U338:W338"/>
    <mergeCell ref="Z338:AA338"/>
    <mergeCell ref="AB338:AC338"/>
    <mergeCell ref="X333:Y333"/>
    <mergeCell ref="X334:Y334"/>
    <mergeCell ref="X335:Y335"/>
    <mergeCell ref="X336:Y336"/>
    <mergeCell ref="X337:Y337"/>
    <mergeCell ref="X338:Y338"/>
    <mergeCell ref="Z329:AA329"/>
    <mergeCell ref="AB329:AC329"/>
    <mergeCell ref="U330:W330"/>
    <mergeCell ref="Z330:AA330"/>
    <mergeCell ref="AB330:AC330"/>
    <mergeCell ref="U331:W331"/>
    <mergeCell ref="Z331:AA331"/>
    <mergeCell ref="AB331:AC331"/>
    <mergeCell ref="U332:W332"/>
    <mergeCell ref="Z332:AA332"/>
    <mergeCell ref="AB332:AC332"/>
    <mergeCell ref="U324:W324"/>
    <mergeCell ref="Z324:AA324"/>
    <mergeCell ref="AB324:AC324"/>
    <mergeCell ref="U327:W327"/>
    <mergeCell ref="Z327:AA327"/>
    <mergeCell ref="AB327:AC327"/>
    <mergeCell ref="X332:Y332"/>
    <mergeCell ref="AP331:AS331"/>
    <mergeCell ref="U320:W320"/>
    <mergeCell ref="Z320:AA320"/>
    <mergeCell ref="AB320:AC320"/>
    <mergeCell ref="AP324:AS324"/>
    <mergeCell ref="U321:W321"/>
    <mergeCell ref="Z321:AA321"/>
    <mergeCell ref="AB321:AC321"/>
    <mergeCell ref="AP325:AS325"/>
    <mergeCell ref="U322:W322"/>
    <mergeCell ref="Z322:AA322"/>
    <mergeCell ref="AB322:AC322"/>
    <mergeCell ref="AP326:AS326"/>
    <mergeCell ref="U323:W323"/>
    <mergeCell ref="AF320:AG320"/>
    <mergeCell ref="AF321:AG321"/>
    <mergeCell ref="AF322:AG322"/>
    <mergeCell ref="AF323:AG323"/>
    <mergeCell ref="AF324:AG324"/>
    <mergeCell ref="AF325:AG325"/>
    <mergeCell ref="AF326:AG326"/>
    <mergeCell ref="AF327:AG327"/>
    <mergeCell ref="AD320:AE320"/>
    <mergeCell ref="AD321:AE321"/>
    <mergeCell ref="AD322:AE322"/>
    <mergeCell ref="AD323:AE323"/>
    <mergeCell ref="AD324:AE324"/>
    <mergeCell ref="AD325:AE325"/>
    <mergeCell ref="AD326:AE326"/>
    <mergeCell ref="U328:W328"/>
    <mergeCell ref="Z328:AA328"/>
    <mergeCell ref="AB328:AC328"/>
    <mergeCell ref="AP322:AS322"/>
    <mergeCell ref="U319:W319"/>
    <mergeCell ref="Z319:AA319"/>
    <mergeCell ref="AB319:AC319"/>
    <mergeCell ref="AP323:AS323"/>
    <mergeCell ref="AP328:AS328"/>
    <mergeCell ref="U325:W325"/>
    <mergeCell ref="Z325:AA325"/>
    <mergeCell ref="AB325:AC325"/>
    <mergeCell ref="AP329:AS329"/>
    <mergeCell ref="U326:W326"/>
    <mergeCell ref="Z326:AA326"/>
    <mergeCell ref="AB326:AC326"/>
    <mergeCell ref="AP330:AS330"/>
    <mergeCell ref="U311:W311"/>
    <mergeCell ref="Z311:AA311"/>
    <mergeCell ref="AB311:AC311"/>
    <mergeCell ref="U312:W312"/>
    <mergeCell ref="Z312:AA312"/>
    <mergeCell ref="AB312:AC312"/>
    <mergeCell ref="U313:W313"/>
    <mergeCell ref="Z313:AA313"/>
    <mergeCell ref="AB313:AC313"/>
    <mergeCell ref="U314:W314"/>
    <mergeCell ref="Z314:AA314"/>
    <mergeCell ref="AB314:AC314"/>
    <mergeCell ref="Z323:AA323"/>
    <mergeCell ref="AB323:AC323"/>
    <mergeCell ref="AP327:AS327"/>
    <mergeCell ref="U315:W315"/>
    <mergeCell ref="Z315:AA315"/>
    <mergeCell ref="U329:W329"/>
    <mergeCell ref="AB315:AC315"/>
    <mergeCell ref="U316:W316"/>
    <mergeCell ref="Z316:AA316"/>
    <mergeCell ref="AB316:AC316"/>
    <mergeCell ref="U317:W317"/>
    <mergeCell ref="Z317:AA317"/>
    <mergeCell ref="AB317:AC317"/>
    <mergeCell ref="AP321:AS321"/>
    <mergeCell ref="U318:W318"/>
    <mergeCell ref="Z318:AA318"/>
    <mergeCell ref="U306:W306"/>
    <mergeCell ref="Z306:AA306"/>
    <mergeCell ref="AB306:AC306"/>
    <mergeCell ref="U307:W307"/>
    <mergeCell ref="Z307:AA307"/>
    <mergeCell ref="AB307:AC307"/>
    <mergeCell ref="U308:W308"/>
    <mergeCell ref="Z308:AA308"/>
    <mergeCell ref="AB308:AC308"/>
    <mergeCell ref="U309:W309"/>
    <mergeCell ref="Z309:AA309"/>
    <mergeCell ref="AB309:AC309"/>
    <mergeCell ref="U310:W310"/>
    <mergeCell ref="Z310:AA310"/>
    <mergeCell ref="AB310:AC310"/>
    <mergeCell ref="AB318:AC318"/>
    <mergeCell ref="AH316:AI316"/>
    <mergeCell ref="AH317:AI317"/>
    <mergeCell ref="AH318:AI318"/>
    <mergeCell ref="AH319:AI319"/>
    <mergeCell ref="AH320:AI320"/>
    <mergeCell ref="AH321:AI321"/>
    <mergeCell ref="U305:W305"/>
    <mergeCell ref="Z305:AA305"/>
    <mergeCell ref="AB305:AC305"/>
    <mergeCell ref="U296:W296"/>
    <mergeCell ref="Z296:AA296"/>
    <mergeCell ref="AB296:AC296"/>
    <mergeCell ref="U297:W297"/>
    <mergeCell ref="Z297:AA297"/>
    <mergeCell ref="AB297:AC297"/>
    <mergeCell ref="U298:W298"/>
    <mergeCell ref="Z298:AA298"/>
    <mergeCell ref="AB298:AC298"/>
    <mergeCell ref="U299:W299"/>
    <mergeCell ref="Z299:AA299"/>
    <mergeCell ref="AB299:AC299"/>
    <mergeCell ref="U300:W300"/>
    <mergeCell ref="Z300:AA300"/>
    <mergeCell ref="AB300:AC300"/>
    <mergeCell ref="U301:W301"/>
    <mergeCell ref="Z301:AA301"/>
    <mergeCell ref="AB301:AC301"/>
    <mergeCell ref="X297:Y297"/>
    <mergeCell ref="X298:Y298"/>
    <mergeCell ref="X301:Y301"/>
    <mergeCell ref="X302:Y302"/>
    <mergeCell ref="X303:Y303"/>
    <mergeCell ref="X304:Y304"/>
    <mergeCell ref="X305:Y305"/>
    <mergeCell ref="U292:W292"/>
    <mergeCell ref="Z292:AA292"/>
    <mergeCell ref="AB292:AC292"/>
    <mergeCell ref="U293:W293"/>
    <mergeCell ref="Z293:AA293"/>
    <mergeCell ref="AB293:AC293"/>
    <mergeCell ref="U294:W294"/>
    <mergeCell ref="Z294:AA294"/>
    <mergeCell ref="AB294:AC294"/>
    <mergeCell ref="U302:W302"/>
    <mergeCell ref="Z302:AA302"/>
    <mergeCell ref="AB302:AC302"/>
    <mergeCell ref="U303:W303"/>
    <mergeCell ref="Z303:AA303"/>
    <mergeCell ref="AB303:AC303"/>
    <mergeCell ref="U304:W304"/>
    <mergeCell ref="Z304:AA304"/>
    <mergeCell ref="AB304:AC304"/>
    <mergeCell ref="U286:W286"/>
    <mergeCell ref="Z286:AA286"/>
    <mergeCell ref="AB286:AC286"/>
    <mergeCell ref="U287:W287"/>
    <mergeCell ref="Z287:AA287"/>
    <mergeCell ref="AB287:AC287"/>
    <mergeCell ref="U288:W288"/>
    <mergeCell ref="Z288:AA288"/>
    <mergeCell ref="AB288:AC288"/>
    <mergeCell ref="U289:W289"/>
    <mergeCell ref="Z289:AA289"/>
    <mergeCell ref="AB289:AC289"/>
    <mergeCell ref="U290:W290"/>
    <mergeCell ref="Z290:AA290"/>
    <mergeCell ref="AB290:AC290"/>
    <mergeCell ref="U291:W291"/>
    <mergeCell ref="Z291:AA291"/>
    <mergeCell ref="AB291:AC291"/>
    <mergeCell ref="AP284:AS284"/>
    <mergeCell ref="U281:W281"/>
    <mergeCell ref="Z281:AA281"/>
    <mergeCell ref="AB281:AC281"/>
    <mergeCell ref="AP285:AS285"/>
    <mergeCell ref="U282:W282"/>
    <mergeCell ref="Z282:AA282"/>
    <mergeCell ref="AB282:AC282"/>
    <mergeCell ref="AF278:AG278"/>
    <mergeCell ref="AF279:AG279"/>
    <mergeCell ref="AF280:AG280"/>
    <mergeCell ref="AF281:AG281"/>
    <mergeCell ref="AF282:AG282"/>
    <mergeCell ref="AD278:AE278"/>
    <mergeCell ref="AD279:AE279"/>
    <mergeCell ref="AD280:AE280"/>
    <mergeCell ref="AD281:AE281"/>
    <mergeCell ref="AD282:AE282"/>
    <mergeCell ref="X278:Y278"/>
    <mergeCell ref="X279:Y279"/>
    <mergeCell ref="U283:W283"/>
    <mergeCell ref="Z283:AA283"/>
    <mergeCell ref="AB283:AC283"/>
    <mergeCell ref="U284:W284"/>
    <mergeCell ref="AP278:AS278"/>
    <mergeCell ref="Z284:AA284"/>
    <mergeCell ref="AB284:AC284"/>
    <mergeCell ref="U285:W285"/>
    <mergeCell ref="AP279:AS279"/>
    <mergeCell ref="Z285:AA285"/>
    <mergeCell ref="AB285:AC285"/>
    <mergeCell ref="X282:Y282"/>
    <mergeCell ref="AP280:AS280"/>
    <mergeCell ref="U277:W277"/>
    <mergeCell ref="Z277:AA277"/>
    <mergeCell ref="AB277:AC277"/>
    <mergeCell ref="AP281:AS281"/>
    <mergeCell ref="AF274:AG274"/>
    <mergeCell ref="AF275:AG275"/>
    <mergeCell ref="AF276:AG276"/>
    <mergeCell ref="AF277:AG277"/>
    <mergeCell ref="AD274:AE274"/>
    <mergeCell ref="AD275:AE275"/>
    <mergeCell ref="AD276:AE276"/>
    <mergeCell ref="AD277:AE277"/>
    <mergeCell ref="X274:Y274"/>
    <mergeCell ref="X275:Y275"/>
    <mergeCell ref="X276:Y276"/>
    <mergeCell ref="X277:Y277"/>
    <mergeCell ref="U278:W278"/>
    <mergeCell ref="Z278:AA278"/>
    <mergeCell ref="AB278:AC278"/>
    <mergeCell ref="AP274:AS274"/>
    <mergeCell ref="AH281:AI281"/>
    <mergeCell ref="U279:W279"/>
    <mergeCell ref="Z279:AA279"/>
    <mergeCell ref="AB279:AC279"/>
    <mergeCell ref="AP275:AS275"/>
    <mergeCell ref="U280:W280"/>
    <mergeCell ref="Z280:AA280"/>
    <mergeCell ref="AB280:AC280"/>
    <mergeCell ref="Z272:AA272"/>
    <mergeCell ref="AB272:AC272"/>
    <mergeCell ref="AP276:AS276"/>
    <mergeCell ref="U273:W273"/>
    <mergeCell ref="Z273:AA273"/>
    <mergeCell ref="AB273:AC273"/>
    <mergeCell ref="AP277:AS277"/>
    <mergeCell ref="AF270:AG270"/>
    <mergeCell ref="AF271:AG271"/>
    <mergeCell ref="AF272:AG272"/>
    <mergeCell ref="AF273:AG273"/>
    <mergeCell ref="AD270:AE270"/>
    <mergeCell ref="AD271:AE271"/>
    <mergeCell ref="AD272:AE272"/>
    <mergeCell ref="AD273:AE273"/>
    <mergeCell ref="X270:Y270"/>
    <mergeCell ref="X271:Y271"/>
    <mergeCell ref="X272:Y272"/>
    <mergeCell ref="X273:Y273"/>
    <mergeCell ref="U274:W274"/>
    <mergeCell ref="Z274:AA274"/>
    <mergeCell ref="AB274:AC274"/>
    <mergeCell ref="U275:W275"/>
    <mergeCell ref="Z275:AA275"/>
    <mergeCell ref="AB275:AC275"/>
    <mergeCell ref="U276:W276"/>
    <mergeCell ref="Z276:AA276"/>
    <mergeCell ref="AB276:AC276"/>
    <mergeCell ref="U266:W266"/>
    <mergeCell ref="Z266:AA266"/>
    <mergeCell ref="AB266:AC266"/>
    <mergeCell ref="U267:W267"/>
    <mergeCell ref="Z267:AA267"/>
    <mergeCell ref="AB267:AC267"/>
    <mergeCell ref="AP271:AS271"/>
    <mergeCell ref="U268:W268"/>
    <mergeCell ref="Z268:AA268"/>
    <mergeCell ref="AB268:AC268"/>
    <mergeCell ref="AP272:AS272"/>
    <mergeCell ref="U269:W269"/>
    <mergeCell ref="Z269:AA269"/>
    <mergeCell ref="AB269:AC269"/>
    <mergeCell ref="AP273:AS273"/>
    <mergeCell ref="AF266:AG266"/>
    <mergeCell ref="AF267:AG267"/>
    <mergeCell ref="AF268:AG268"/>
    <mergeCell ref="AF269:AG269"/>
    <mergeCell ref="AD266:AE266"/>
    <mergeCell ref="AD267:AE267"/>
    <mergeCell ref="AD268:AE268"/>
    <mergeCell ref="AD269:AE269"/>
    <mergeCell ref="X266:Y266"/>
    <mergeCell ref="X267:Y267"/>
    <mergeCell ref="X268:Y268"/>
    <mergeCell ref="X269:Y269"/>
    <mergeCell ref="AB270:AC270"/>
    <mergeCell ref="U271:W271"/>
    <mergeCell ref="Z271:AA271"/>
    <mergeCell ref="AB271:AC271"/>
    <mergeCell ref="U272:W272"/>
    <mergeCell ref="U261:W261"/>
    <mergeCell ref="Z261:AA261"/>
    <mergeCell ref="AB261:AC261"/>
    <mergeCell ref="U262:W262"/>
    <mergeCell ref="Z262:AA262"/>
    <mergeCell ref="AB262:AC262"/>
    <mergeCell ref="U263:W263"/>
    <mergeCell ref="Z263:AA263"/>
    <mergeCell ref="AB263:AC263"/>
    <mergeCell ref="U264:W264"/>
    <mergeCell ref="Z264:AA264"/>
    <mergeCell ref="AB264:AC264"/>
    <mergeCell ref="U265:W265"/>
    <mergeCell ref="Z265:AA265"/>
    <mergeCell ref="AB265:AC265"/>
    <mergeCell ref="AF261:AG261"/>
    <mergeCell ref="AF262:AG262"/>
    <mergeCell ref="AF263:AG263"/>
    <mergeCell ref="AF264:AG264"/>
    <mergeCell ref="AF265:AG265"/>
    <mergeCell ref="AD261:AE261"/>
    <mergeCell ref="AD262:AE262"/>
    <mergeCell ref="AD263:AE263"/>
    <mergeCell ref="AD264:AE264"/>
    <mergeCell ref="AD265:AE265"/>
    <mergeCell ref="X264:Y264"/>
    <mergeCell ref="X265:Y265"/>
    <mergeCell ref="U255:W255"/>
    <mergeCell ref="Z255:AA255"/>
    <mergeCell ref="AB255:AC255"/>
    <mergeCell ref="U256:W256"/>
    <mergeCell ref="Z256:AA256"/>
    <mergeCell ref="AB256:AC256"/>
    <mergeCell ref="U257:W257"/>
    <mergeCell ref="Z257:AA257"/>
    <mergeCell ref="AB257:AC257"/>
    <mergeCell ref="U258:W258"/>
    <mergeCell ref="Z258:AA258"/>
    <mergeCell ref="AB258:AC258"/>
    <mergeCell ref="U259:W259"/>
    <mergeCell ref="Z259:AA259"/>
    <mergeCell ref="AB259:AC259"/>
    <mergeCell ref="U260:W260"/>
    <mergeCell ref="Z260:AA260"/>
    <mergeCell ref="AB260:AC260"/>
    <mergeCell ref="U251:W251"/>
    <mergeCell ref="Z251:AA251"/>
    <mergeCell ref="AB251:AC251"/>
    <mergeCell ref="U252:W252"/>
    <mergeCell ref="Z252:AA252"/>
    <mergeCell ref="AB252:AC252"/>
    <mergeCell ref="U253:W253"/>
    <mergeCell ref="Z253:AA253"/>
    <mergeCell ref="AB253:AC253"/>
    <mergeCell ref="U254:W254"/>
    <mergeCell ref="Z254:AA254"/>
    <mergeCell ref="AB254:AC254"/>
    <mergeCell ref="U245:W245"/>
    <mergeCell ref="Z245:AA245"/>
    <mergeCell ref="AB245:AC245"/>
    <mergeCell ref="U246:W246"/>
    <mergeCell ref="Z246:AA246"/>
    <mergeCell ref="AB246:AC246"/>
    <mergeCell ref="U247:W247"/>
    <mergeCell ref="Z247:AA247"/>
    <mergeCell ref="AB247:AC247"/>
    <mergeCell ref="U248:W248"/>
    <mergeCell ref="Z248:AA248"/>
    <mergeCell ref="AB248:AC248"/>
    <mergeCell ref="U249:W249"/>
    <mergeCell ref="Z249:AA249"/>
    <mergeCell ref="AB249:AC249"/>
    <mergeCell ref="U250:W250"/>
    <mergeCell ref="Z250:AA250"/>
    <mergeCell ref="AB250:AC250"/>
    <mergeCell ref="X245:Y245"/>
    <mergeCell ref="X246:Y246"/>
    <mergeCell ref="U239:W239"/>
    <mergeCell ref="Z239:AA239"/>
    <mergeCell ref="AB239:AC239"/>
    <mergeCell ref="U240:W240"/>
    <mergeCell ref="Z240:AA240"/>
    <mergeCell ref="AB240:AC240"/>
    <mergeCell ref="U241:W241"/>
    <mergeCell ref="Z241:AA241"/>
    <mergeCell ref="AB241:AC241"/>
    <mergeCell ref="U242:W242"/>
    <mergeCell ref="Z242:AA242"/>
    <mergeCell ref="AB242:AC242"/>
    <mergeCell ref="U243:W243"/>
    <mergeCell ref="Z243:AA243"/>
    <mergeCell ref="AB243:AC243"/>
    <mergeCell ref="U244:W244"/>
    <mergeCell ref="Z244:AA244"/>
    <mergeCell ref="AB244:AC244"/>
    <mergeCell ref="X239:Y239"/>
    <mergeCell ref="X240:Y240"/>
    <mergeCell ref="X241:Y241"/>
    <mergeCell ref="X242:Y242"/>
    <mergeCell ref="X243:Y243"/>
    <mergeCell ref="X244:Y244"/>
    <mergeCell ref="U233:W233"/>
    <mergeCell ref="Z233:AA233"/>
    <mergeCell ref="AB233:AC233"/>
    <mergeCell ref="U234:W234"/>
    <mergeCell ref="Z234:AA234"/>
    <mergeCell ref="AB234:AC234"/>
    <mergeCell ref="U235:W235"/>
    <mergeCell ref="Z235:AA235"/>
    <mergeCell ref="AB235:AC235"/>
    <mergeCell ref="U236:W236"/>
    <mergeCell ref="Z236:AA236"/>
    <mergeCell ref="AB236:AC236"/>
    <mergeCell ref="U237:W237"/>
    <mergeCell ref="Z237:AA237"/>
    <mergeCell ref="AB237:AC237"/>
    <mergeCell ref="U238:W238"/>
    <mergeCell ref="Z238:AA238"/>
    <mergeCell ref="AB238:AC238"/>
    <mergeCell ref="X233:Y233"/>
    <mergeCell ref="X234:Y234"/>
    <mergeCell ref="X235:Y235"/>
    <mergeCell ref="X236:Y236"/>
    <mergeCell ref="X237:Y237"/>
    <mergeCell ref="X238:Y238"/>
    <mergeCell ref="U228:W228"/>
    <mergeCell ref="Z228:AA228"/>
    <mergeCell ref="AB228:AC228"/>
    <mergeCell ref="U229:W229"/>
    <mergeCell ref="Z229:AA229"/>
    <mergeCell ref="AB229:AC229"/>
    <mergeCell ref="U230:W230"/>
    <mergeCell ref="Z230:AA230"/>
    <mergeCell ref="AB230:AC230"/>
    <mergeCell ref="U231:W231"/>
    <mergeCell ref="Z231:AA231"/>
    <mergeCell ref="AB231:AC231"/>
    <mergeCell ref="U232:W232"/>
    <mergeCell ref="Z232:AA232"/>
    <mergeCell ref="AB232:AC232"/>
    <mergeCell ref="U224:W224"/>
    <mergeCell ref="Z224:AA224"/>
    <mergeCell ref="AB224:AC224"/>
    <mergeCell ref="U225:W225"/>
    <mergeCell ref="Z225:AA225"/>
    <mergeCell ref="AB225:AC225"/>
    <mergeCell ref="X232:Y232"/>
    <mergeCell ref="U226:W226"/>
    <mergeCell ref="Z226:AA226"/>
    <mergeCell ref="AB226:AC226"/>
    <mergeCell ref="U227:W227"/>
    <mergeCell ref="Z227:AA227"/>
    <mergeCell ref="AB227:AC227"/>
    <mergeCell ref="AB220:AC220"/>
    <mergeCell ref="AP224:AS224"/>
    <mergeCell ref="U221:W221"/>
    <mergeCell ref="Z221:AA221"/>
    <mergeCell ref="AB221:AC221"/>
    <mergeCell ref="AP225:AS225"/>
    <mergeCell ref="U222:W222"/>
    <mergeCell ref="Z222:AA222"/>
    <mergeCell ref="AB222:AC222"/>
    <mergeCell ref="AP226:AS226"/>
    <mergeCell ref="U223:W223"/>
    <mergeCell ref="Z223:AA223"/>
    <mergeCell ref="AB223:AC223"/>
    <mergeCell ref="AP227:AS227"/>
    <mergeCell ref="AF220:AG220"/>
    <mergeCell ref="AF221:AG221"/>
    <mergeCell ref="AD223:AE223"/>
    <mergeCell ref="AD224:AE224"/>
    <mergeCell ref="AD225:AE225"/>
    <mergeCell ref="AF226:AG226"/>
    <mergeCell ref="AF227:AG227"/>
    <mergeCell ref="U215:W215"/>
    <mergeCell ref="Z215:AA215"/>
    <mergeCell ref="AB215:AC215"/>
    <mergeCell ref="U216:W216"/>
    <mergeCell ref="Z216:AA216"/>
    <mergeCell ref="AB216:AC216"/>
    <mergeCell ref="U217:W217"/>
    <mergeCell ref="Z217:AA217"/>
    <mergeCell ref="AB217:AC217"/>
    <mergeCell ref="AP221:AS221"/>
    <mergeCell ref="U218:W218"/>
    <mergeCell ref="Z218:AA218"/>
    <mergeCell ref="AB218:AC218"/>
    <mergeCell ref="AP222:AS222"/>
    <mergeCell ref="AP228:AS228"/>
    <mergeCell ref="AF216:AG216"/>
    <mergeCell ref="AF217:AG217"/>
    <mergeCell ref="AF218:AG218"/>
    <mergeCell ref="AF219:AG219"/>
    <mergeCell ref="AF222:AG222"/>
    <mergeCell ref="AF223:AG223"/>
    <mergeCell ref="AF224:AG224"/>
    <mergeCell ref="AD216:AE216"/>
    <mergeCell ref="AD217:AE217"/>
    <mergeCell ref="AD218:AE218"/>
    <mergeCell ref="AD219:AE219"/>
    <mergeCell ref="AD220:AE220"/>
    <mergeCell ref="AD221:AE221"/>
    <mergeCell ref="AD222:AE222"/>
    <mergeCell ref="AP223:AS223"/>
    <mergeCell ref="AJ223:AN223"/>
    <mergeCell ref="Z220:AA220"/>
    <mergeCell ref="U210:W210"/>
    <mergeCell ref="Z210:AA210"/>
    <mergeCell ref="AB210:AC210"/>
    <mergeCell ref="U211:W211"/>
    <mergeCell ref="Z211:AA211"/>
    <mergeCell ref="AB211:AC211"/>
    <mergeCell ref="U212:W212"/>
    <mergeCell ref="Z212:AA212"/>
    <mergeCell ref="AB212:AC212"/>
    <mergeCell ref="U213:W213"/>
    <mergeCell ref="Z213:AA213"/>
    <mergeCell ref="AB213:AC213"/>
    <mergeCell ref="U214:W214"/>
    <mergeCell ref="Z214:AA214"/>
    <mergeCell ref="AB214:AC214"/>
    <mergeCell ref="X213:Y213"/>
    <mergeCell ref="X214:Y214"/>
    <mergeCell ref="U204:W204"/>
    <mergeCell ref="Z204:AA204"/>
    <mergeCell ref="AB204:AC204"/>
    <mergeCell ref="U205:W205"/>
    <mergeCell ref="Z205:AA205"/>
    <mergeCell ref="AB205:AC205"/>
    <mergeCell ref="U206:W206"/>
    <mergeCell ref="Z206:AA206"/>
    <mergeCell ref="AB206:AC206"/>
    <mergeCell ref="U207:W207"/>
    <mergeCell ref="Z207:AA207"/>
    <mergeCell ref="AB207:AC207"/>
    <mergeCell ref="U208:W208"/>
    <mergeCell ref="Z208:AA208"/>
    <mergeCell ref="AB208:AC208"/>
    <mergeCell ref="U209:W209"/>
    <mergeCell ref="Z209:AA209"/>
    <mergeCell ref="AB209:AC209"/>
    <mergeCell ref="U200:W200"/>
    <mergeCell ref="Z200:AA200"/>
    <mergeCell ref="AB200:AC200"/>
    <mergeCell ref="U201:W201"/>
    <mergeCell ref="Z201:AA201"/>
    <mergeCell ref="AB201:AC201"/>
    <mergeCell ref="U202:W202"/>
    <mergeCell ref="Z202:AA202"/>
    <mergeCell ref="AB202:AC202"/>
    <mergeCell ref="U203:W203"/>
    <mergeCell ref="Z203:AA203"/>
    <mergeCell ref="AB203:AC203"/>
    <mergeCell ref="U194:W194"/>
    <mergeCell ref="Z194:AA194"/>
    <mergeCell ref="AB194:AC194"/>
    <mergeCell ref="U195:W195"/>
    <mergeCell ref="Z195:AA195"/>
    <mergeCell ref="AB195:AC195"/>
    <mergeCell ref="U196:W196"/>
    <mergeCell ref="Z196:AA196"/>
    <mergeCell ref="AB196:AC196"/>
    <mergeCell ref="U197:W197"/>
    <mergeCell ref="Z197:AA197"/>
    <mergeCell ref="AB197:AC197"/>
    <mergeCell ref="U198:W198"/>
    <mergeCell ref="Z198:AA198"/>
    <mergeCell ref="AB198:AC198"/>
    <mergeCell ref="U199:W199"/>
    <mergeCell ref="Z199:AA199"/>
    <mergeCell ref="AB199:AC199"/>
    <mergeCell ref="X194:Y194"/>
    <mergeCell ref="X195:Y195"/>
    <mergeCell ref="U188:W188"/>
    <mergeCell ref="Z188:AA188"/>
    <mergeCell ref="AB188:AC188"/>
    <mergeCell ref="U189:W189"/>
    <mergeCell ref="Z189:AA189"/>
    <mergeCell ref="AB189:AC189"/>
    <mergeCell ref="U190:W190"/>
    <mergeCell ref="Z190:AA190"/>
    <mergeCell ref="AB190:AC190"/>
    <mergeCell ref="U191:W191"/>
    <mergeCell ref="Z191:AA191"/>
    <mergeCell ref="AB191:AC191"/>
    <mergeCell ref="U192:W192"/>
    <mergeCell ref="Z192:AA192"/>
    <mergeCell ref="AB192:AC192"/>
    <mergeCell ref="U193:W193"/>
    <mergeCell ref="Z193:AA193"/>
    <mergeCell ref="AB193:AC193"/>
    <mergeCell ref="X188:Y188"/>
    <mergeCell ref="X189:Y189"/>
    <mergeCell ref="X190:Y190"/>
    <mergeCell ref="X191:Y191"/>
    <mergeCell ref="X192:Y192"/>
    <mergeCell ref="X193:Y193"/>
    <mergeCell ref="Z183:AA183"/>
    <mergeCell ref="AB183:AC183"/>
    <mergeCell ref="U184:W184"/>
    <mergeCell ref="Z184:AA184"/>
    <mergeCell ref="AB184:AC184"/>
    <mergeCell ref="U185:W185"/>
    <mergeCell ref="Z185:AA185"/>
    <mergeCell ref="AB185:AC185"/>
    <mergeCell ref="U186:W186"/>
    <mergeCell ref="Z186:AA186"/>
    <mergeCell ref="AB186:AC186"/>
    <mergeCell ref="U187:W187"/>
    <mergeCell ref="Z187:AA187"/>
    <mergeCell ref="AB187:AC187"/>
    <mergeCell ref="X182:Y182"/>
    <mergeCell ref="X183:Y183"/>
    <mergeCell ref="X184:Y184"/>
    <mergeCell ref="X185:Y185"/>
    <mergeCell ref="X186:Y186"/>
    <mergeCell ref="X187:Y187"/>
    <mergeCell ref="AB177:AC177"/>
    <mergeCell ref="AP181:AS181"/>
    <mergeCell ref="U178:W178"/>
    <mergeCell ref="Z178:AA178"/>
    <mergeCell ref="AB178:AC178"/>
    <mergeCell ref="AP182:AS182"/>
    <mergeCell ref="U179:W179"/>
    <mergeCell ref="Z179:AA179"/>
    <mergeCell ref="AB179:AC179"/>
    <mergeCell ref="AP183:AS183"/>
    <mergeCell ref="U180:W180"/>
    <mergeCell ref="Z180:AA180"/>
    <mergeCell ref="AB180:AC180"/>
    <mergeCell ref="AP184:AS184"/>
    <mergeCell ref="U181:W181"/>
    <mergeCell ref="Z181:AA181"/>
    <mergeCell ref="AB181:AC181"/>
    <mergeCell ref="AF177:AG177"/>
    <mergeCell ref="AF178:AG178"/>
    <mergeCell ref="AF179:AG179"/>
    <mergeCell ref="AF180:AG180"/>
    <mergeCell ref="AF181:AG181"/>
    <mergeCell ref="AD179:AE179"/>
    <mergeCell ref="AD180:AE180"/>
    <mergeCell ref="AD181:AE181"/>
    <mergeCell ref="X179:Y179"/>
    <mergeCell ref="X180:Y180"/>
    <mergeCell ref="X181:Y181"/>
    <mergeCell ref="U182:W182"/>
    <mergeCell ref="Z182:AA182"/>
    <mergeCell ref="AB182:AC182"/>
    <mergeCell ref="U183:W183"/>
    <mergeCell ref="AB173:AC173"/>
    <mergeCell ref="AP177:AS177"/>
    <mergeCell ref="U174:W174"/>
    <mergeCell ref="Z174:AA174"/>
    <mergeCell ref="AB174:AC174"/>
    <mergeCell ref="AP178:AS178"/>
    <mergeCell ref="U175:W175"/>
    <mergeCell ref="Z175:AA175"/>
    <mergeCell ref="AB175:AC175"/>
    <mergeCell ref="AP179:AS179"/>
    <mergeCell ref="U176:W176"/>
    <mergeCell ref="Z176:AA176"/>
    <mergeCell ref="AB176:AC176"/>
    <mergeCell ref="AP180:AS180"/>
    <mergeCell ref="U169:W169"/>
    <mergeCell ref="Z169:AA169"/>
    <mergeCell ref="AB169:AC169"/>
    <mergeCell ref="AP173:AS173"/>
    <mergeCell ref="AF169:AG169"/>
    <mergeCell ref="AF170:AG170"/>
    <mergeCell ref="AF171:AG171"/>
    <mergeCell ref="AF172:AG172"/>
    <mergeCell ref="AF173:AG173"/>
    <mergeCell ref="AF174:AG174"/>
    <mergeCell ref="AF175:AG175"/>
    <mergeCell ref="AF176:AG176"/>
    <mergeCell ref="U170:W170"/>
    <mergeCell ref="Z170:AA170"/>
    <mergeCell ref="AB170:AC170"/>
    <mergeCell ref="AP174:AS174"/>
    <mergeCell ref="U177:W177"/>
    <mergeCell ref="Z177:AA177"/>
    <mergeCell ref="U171:W171"/>
    <mergeCell ref="Z171:AA171"/>
    <mergeCell ref="AB171:AC171"/>
    <mergeCell ref="AP175:AS175"/>
    <mergeCell ref="U172:W172"/>
    <mergeCell ref="Z172:AA172"/>
    <mergeCell ref="AB172:AC172"/>
    <mergeCell ref="AP176:AS176"/>
    <mergeCell ref="U164:W164"/>
    <mergeCell ref="Z164:AA164"/>
    <mergeCell ref="AB164:AC164"/>
    <mergeCell ref="U165:W165"/>
    <mergeCell ref="Z165:AA165"/>
    <mergeCell ref="AB165:AC165"/>
    <mergeCell ref="U166:W166"/>
    <mergeCell ref="Z166:AA166"/>
    <mergeCell ref="AB166:AC166"/>
    <mergeCell ref="U167:W167"/>
    <mergeCell ref="Z167:AA167"/>
    <mergeCell ref="AB167:AC167"/>
    <mergeCell ref="AP171:AS171"/>
    <mergeCell ref="U168:W168"/>
    <mergeCell ref="Z168:AA168"/>
    <mergeCell ref="AB168:AC168"/>
    <mergeCell ref="AP172:AS172"/>
    <mergeCell ref="AF164:AG164"/>
    <mergeCell ref="AF165:AG165"/>
    <mergeCell ref="AF166:AG166"/>
    <mergeCell ref="AF167:AG167"/>
    <mergeCell ref="AF168:AG168"/>
    <mergeCell ref="U173:W173"/>
    <mergeCell ref="Z173:AA173"/>
    <mergeCell ref="U159:W159"/>
    <mergeCell ref="Z159:AA159"/>
    <mergeCell ref="AB159:AC159"/>
    <mergeCell ref="U160:W160"/>
    <mergeCell ref="Z160:AA160"/>
    <mergeCell ref="AB160:AC160"/>
    <mergeCell ref="U161:W161"/>
    <mergeCell ref="Z161:AA161"/>
    <mergeCell ref="AB161:AC161"/>
    <mergeCell ref="U162:W162"/>
    <mergeCell ref="Z162:AA162"/>
    <mergeCell ref="AB162:AC162"/>
    <mergeCell ref="U163:W163"/>
    <mergeCell ref="Z163:AA163"/>
    <mergeCell ref="AB163:AC163"/>
    <mergeCell ref="AF159:AG159"/>
    <mergeCell ref="AF160:AG160"/>
    <mergeCell ref="AF161:AG161"/>
    <mergeCell ref="AF162:AG162"/>
    <mergeCell ref="AF163:AG163"/>
    <mergeCell ref="AD162:AE162"/>
    <mergeCell ref="AD163:AE163"/>
    <mergeCell ref="X159:Y159"/>
    <mergeCell ref="X160:Y160"/>
    <mergeCell ref="X161:Y161"/>
    <mergeCell ref="X162:Y162"/>
    <mergeCell ref="X163:Y163"/>
    <mergeCell ref="U154:W154"/>
    <mergeCell ref="Z154:AA154"/>
    <mergeCell ref="AB154:AC154"/>
    <mergeCell ref="U155:W155"/>
    <mergeCell ref="Z155:AA155"/>
    <mergeCell ref="AB155:AC155"/>
    <mergeCell ref="U156:W156"/>
    <mergeCell ref="Z156:AA156"/>
    <mergeCell ref="AB156:AC156"/>
    <mergeCell ref="U157:W157"/>
    <mergeCell ref="Z157:AA157"/>
    <mergeCell ref="AB157:AC157"/>
    <mergeCell ref="U158:W158"/>
    <mergeCell ref="Z158:AA158"/>
    <mergeCell ref="AB158:AC158"/>
    <mergeCell ref="U153:W153"/>
    <mergeCell ref="Z153:AA153"/>
    <mergeCell ref="AB153:AC153"/>
    <mergeCell ref="X156:Y156"/>
    <mergeCell ref="X157:Y157"/>
    <mergeCell ref="X158:Y158"/>
    <mergeCell ref="AP126:AS126"/>
    <mergeCell ref="U123:W123"/>
    <mergeCell ref="Z123:AA123"/>
    <mergeCell ref="AB123:AC123"/>
    <mergeCell ref="AP127:AS127"/>
    <mergeCell ref="U124:W124"/>
    <mergeCell ref="Z124:AA124"/>
    <mergeCell ref="AB124:AC124"/>
    <mergeCell ref="U125:W125"/>
    <mergeCell ref="Z125:AA125"/>
    <mergeCell ref="AB125:AC125"/>
    <mergeCell ref="AJ128:AN128"/>
    <mergeCell ref="AJ138:AN138"/>
    <mergeCell ref="U132:W132"/>
    <mergeCell ref="Z132:AA132"/>
    <mergeCell ref="AB132:AC132"/>
    <mergeCell ref="U133:W133"/>
    <mergeCell ref="Z133:AA133"/>
    <mergeCell ref="AB133:AC133"/>
    <mergeCell ref="U134:W134"/>
    <mergeCell ref="Z134:AA134"/>
    <mergeCell ref="AB134:AC134"/>
    <mergeCell ref="U135:W135"/>
    <mergeCell ref="Z135:AA135"/>
    <mergeCell ref="AB135:AC135"/>
    <mergeCell ref="U136:W136"/>
    <mergeCell ref="Z136:AA136"/>
    <mergeCell ref="AB136:AC136"/>
    <mergeCell ref="U137:W137"/>
    <mergeCell ref="Z137:AA137"/>
    <mergeCell ref="AB137:AC137"/>
    <mergeCell ref="AD138:AE138"/>
    <mergeCell ref="Z150:AA150"/>
    <mergeCell ref="AB150:AC150"/>
    <mergeCell ref="AF122:AG122"/>
    <mergeCell ref="AF123:AG123"/>
    <mergeCell ref="AF124:AG124"/>
    <mergeCell ref="AF125:AG125"/>
    <mergeCell ref="AF126:AG126"/>
    <mergeCell ref="AF127:AG127"/>
    <mergeCell ref="AF128:AG128"/>
    <mergeCell ref="AF129:AG129"/>
    <mergeCell ref="AF130:AG130"/>
    <mergeCell ref="AF131:AG131"/>
    <mergeCell ref="AF132:AG132"/>
    <mergeCell ref="AF133:AG133"/>
    <mergeCell ref="AF134:AG134"/>
    <mergeCell ref="U145:W145"/>
    <mergeCell ref="Z145:AA145"/>
    <mergeCell ref="AB145:AC145"/>
    <mergeCell ref="U146:W146"/>
    <mergeCell ref="Z146:AA146"/>
    <mergeCell ref="AB146:AC146"/>
    <mergeCell ref="U147:W147"/>
    <mergeCell ref="Z147:AA147"/>
    <mergeCell ref="AB147:AC147"/>
    <mergeCell ref="U148:W148"/>
    <mergeCell ref="X141:Y141"/>
    <mergeCell ref="AD139:AE139"/>
    <mergeCell ref="AD140:AE140"/>
    <mergeCell ref="AD141:AE141"/>
    <mergeCell ref="AD142:AE142"/>
    <mergeCell ref="AD143:AE143"/>
    <mergeCell ref="AD144:AE144"/>
    <mergeCell ref="AP124:AS124"/>
    <mergeCell ref="U121:W121"/>
    <mergeCell ref="Z121:AA121"/>
    <mergeCell ref="AB121:AC121"/>
    <mergeCell ref="AP125:AS125"/>
    <mergeCell ref="AJ118:AN118"/>
    <mergeCell ref="AF118:AG118"/>
    <mergeCell ref="AF119:AG119"/>
    <mergeCell ref="AF120:AG120"/>
    <mergeCell ref="AF121:AG121"/>
    <mergeCell ref="AD118:AE118"/>
    <mergeCell ref="AD119:AE119"/>
    <mergeCell ref="AD120:AE120"/>
    <mergeCell ref="AD121:AE121"/>
    <mergeCell ref="X118:Y118"/>
    <mergeCell ref="X119:Y119"/>
    <mergeCell ref="X120:Y120"/>
    <mergeCell ref="X121:Y121"/>
    <mergeCell ref="X125:Y125"/>
    <mergeCell ref="AP121:AS121"/>
    <mergeCell ref="U119:W119"/>
    <mergeCell ref="Z119:AA119"/>
    <mergeCell ref="AB119:AC119"/>
    <mergeCell ref="AP123:AS123"/>
    <mergeCell ref="U120:W120"/>
    <mergeCell ref="Z120:AA120"/>
    <mergeCell ref="AB120:AC120"/>
    <mergeCell ref="AH124:AI124"/>
    <mergeCell ref="AH125:AI125"/>
    <mergeCell ref="U113:W113"/>
    <mergeCell ref="Z113:AA113"/>
    <mergeCell ref="AB113:AC113"/>
    <mergeCell ref="U114:W114"/>
    <mergeCell ref="Z114:AA114"/>
    <mergeCell ref="AB114:AC114"/>
    <mergeCell ref="U115:W115"/>
    <mergeCell ref="Z115:AA115"/>
    <mergeCell ref="AB115:AC115"/>
    <mergeCell ref="U116:W116"/>
    <mergeCell ref="Z116:AA116"/>
    <mergeCell ref="AB116:AC116"/>
    <mergeCell ref="U117:W117"/>
    <mergeCell ref="Z117:AA117"/>
    <mergeCell ref="AB117:AC117"/>
    <mergeCell ref="AF101:AG101"/>
    <mergeCell ref="AF102:AG102"/>
    <mergeCell ref="X103:Y103"/>
    <mergeCell ref="X104:Y104"/>
    <mergeCell ref="X105:Y105"/>
    <mergeCell ref="X106:Y106"/>
    <mergeCell ref="X107:Y107"/>
    <mergeCell ref="U108:W108"/>
    <mergeCell ref="Z108:AA108"/>
    <mergeCell ref="AB108:AC108"/>
    <mergeCell ref="U109:W109"/>
    <mergeCell ref="Z109:AA109"/>
    <mergeCell ref="AB109:AC109"/>
    <mergeCell ref="AF108:AG108"/>
    <mergeCell ref="AF109:AG109"/>
    <mergeCell ref="X108:Y108"/>
    <mergeCell ref="X109:Y109"/>
    <mergeCell ref="AB72:AC72"/>
    <mergeCell ref="U73:W73"/>
    <mergeCell ref="Z73:AA73"/>
    <mergeCell ref="AB73:AC73"/>
    <mergeCell ref="U74:W74"/>
    <mergeCell ref="Z74:AA74"/>
    <mergeCell ref="AB74:AC74"/>
    <mergeCell ref="U75:W75"/>
    <mergeCell ref="Z75:AA75"/>
    <mergeCell ref="AB75:AC75"/>
    <mergeCell ref="U76:W76"/>
    <mergeCell ref="Z76:AA76"/>
    <mergeCell ref="Z103:AA103"/>
    <mergeCell ref="AB103:AC103"/>
    <mergeCell ref="U104:W104"/>
    <mergeCell ref="Z104:AA104"/>
    <mergeCell ref="AB104:AC104"/>
    <mergeCell ref="AB101:AC101"/>
    <mergeCell ref="U102:W102"/>
    <mergeCell ref="Z102:AA102"/>
    <mergeCell ref="AB102:AC102"/>
    <mergeCell ref="X75:Y75"/>
    <mergeCell ref="X76:Y76"/>
    <mergeCell ref="X77:Y77"/>
    <mergeCell ref="X78:Y78"/>
    <mergeCell ref="X79:Y79"/>
    <mergeCell ref="X80:Y80"/>
    <mergeCell ref="X81:Y81"/>
    <mergeCell ref="X82:Y82"/>
    <mergeCell ref="X87:Y87"/>
    <mergeCell ref="X88:Y88"/>
    <mergeCell ref="X89:Y89"/>
    <mergeCell ref="Z96:AA96"/>
    <mergeCell ref="AB96:AC96"/>
    <mergeCell ref="AF85:AG85"/>
    <mergeCell ref="AF86:AG86"/>
    <mergeCell ref="AF87:AG87"/>
    <mergeCell ref="AF88:AG88"/>
    <mergeCell ref="AF89:AG89"/>
    <mergeCell ref="AF90:AG90"/>
    <mergeCell ref="AF91:AG91"/>
    <mergeCell ref="AF92:AG92"/>
    <mergeCell ref="AF93:AG93"/>
    <mergeCell ref="AF94:AG94"/>
    <mergeCell ref="AF95:AG95"/>
    <mergeCell ref="AF96:AG96"/>
    <mergeCell ref="AD108:AE108"/>
    <mergeCell ref="AD109:AE109"/>
    <mergeCell ref="AD107:AE107"/>
    <mergeCell ref="AF99:AG99"/>
    <mergeCell ref="AF100:AG100"/>
    <mergeCell ref="AD86:AE86"/>
    <mergeCell ref="AD87:AE87"/>
    <mergeCell ref="AD88:AE88"/>
    <mergeCell ref="AD89:AE89"/>
    <mergeCell ref="AD90:AE90"/>
    <mergeCell ref="AD91:AE91"/>
    <mergeCell ref="AD92:AE92"/>
    <mergeCell ref="AD93:AE93"/>
    <mergeCell ref="AD94:AE94"/>
    <mergeCell ref="AD95:AE95"/>
    <mergeCell ref="AD96:AE96"/>
    <mergeCell ref="AD97:AE97"/>
    <mergeCell ref="AD98:AE98"/>
    <mergeCell ref="AF98:AG98"/>
    <mergeCell ref="AP84:AS84"/>
    <mergeCell ref="AP85:AS85"/>
    <mergeCell ref="AP86:AS86"/>
    <mergeCell ref="U67:W67"/>
    <mergeCell ref="Z67:AA67"/>
    <mergeCell ref="AB67:AC67"/>
    <mergeCell ref="U68:W68"/>
    <mergeCell ref="Z68:AA68"/>
    <mergeCell ref="AB68:AC68"/>
    <mergeCell ref="U69:W69"/>
    <mergeCell ref="Z69:AA69"/>
    <mergeCell ref="AB69:AC69"/>
    <mergeCell ref="U70:W70"/>
    <mergeCell ref="Z70:AA70"/>
    <mergeCell ref="AB70:AC70"/>
    <mergeCell ref="U71:W71"/>
    <mergeCell ref="Z71:AA71"/>
    <mergeCell ref="AB71:AC71"/>
    <mergeCell ref="U72:W72"/>
    <mergeCell ref="Z72:AA72"/>
    <mergeCell ref="AF69:AG69"/>
    <mergeCell ref="AF70:AG70"/>
    <mergeCell ref="AF71:AG71"/>
    <mergeCell ref="AP72:AS72"/>
    <mergeCell ref="AP73:AS73"/>
    <mergeCell ref="AP74:AS74"/>
    <mergeCell ref="AP75:AS75"/>
    <mergeCell ref="AP76:AS76"/>
    <mergeCell ref="AP77:AS77"/>
    <mergeCell ref="AP78:AS78"/>
    <mergeCell ref="X83:Y83"/>
    <mergeCell ref="AP79:AS79"/>
    <mergeCell ref="AP83:AS83"/>
    <mergeCell ref="AB53:AC53"/>
    <mergeCell ref="AB54:AC54"/>
    <mergeCell ref="U55:W55"/>
    <mergeCell ref="Z55:AA55"/>
    <mergeCell ref="AB55:AC55"/>
    <mergeCell ref="U56:W56"/>
    <mergeCell ref="Z56:AA56"/>
    <mergeCell ref="AB56:AC56"/>
    <mergeCell ref="U57:W57"/>
    <mergeCell ref="Z57:AA57"/>
    <mergeCell ref="AB57:AC57"/>
    <mergeCell ref="U58:W58"/>
    <mergeCell ref="Z58:AA58"/>
    <mergeCell ref="AB58:AC58"/>
    <mergeCell ref="X55:Y55"/>
    <mergeCell ref="X56:Y56"/>
    <mergeCell ref="X57:Y57"/>
    <mergeCell ref="X58:Y58"/>
    <mergeCell ref="U59:W59"/>
    <mergeCell ref="Z59:AA59"/>
    <mergeCell ref="AB59:AC59"/>
    <mergeCell ref="AJ73:AN73"/>
    <mergeCell ref="AJ74:AN74"/>
    <mergeCell ref="AJ71:AN71"/>
    <mergeCell ref="AJ72:AN72"/>
    <mergeCell ref="AJ69:AN69"/>
    <mergeCell ref="AJ70:AN70"/>
    <mergeCell ref="AJ67:AN67"/>
    <mergeCell ref="AJ68:AN68"/>
    <mergeCell ref="AJ65:AN65"/>
    <mergeCell ref="G45:J45"/>
    <mergeCell ref="O45:R45"/>
    <mergeCell ref="AJ45:AN45"/>
    <mergeCell ref="G399:J399"/>
    <mergeCell ref="O399:R399"/>
    <mergeCell ref="G52:J52"/>
    <mergeCell ref="O52:R52"/>
    <mergeCell ref="AJ52:AN52"/>
    <mergeCell ref="G51:J51"/>
    <mergeCell ref="O51:R51"/>
    <mergeCell ref="AJ51:AN51"/>
    <mergeCell ref="G50:J50"/>
    <mergeCell ref="G47:J47"/>
    <mergeCell ref="O47:R47"/>
    <mergeCell ref="O50:R50"/>
    <mergeCell ref="AJ50:AN50"/>
    <mergeCell ref="G49:J49"/>
    <mergeCell ref="AJ47:AN47"/>
    <mergeCell ref="U51:W51"/>
    <mergeCell ref="Z51:AA51"/>
    <mergeCell ref="AB51:AC51"/>
    <mergeCell ref="U52:W52"/>
    <mergeCell ref="Z52:AA52"/>
    <mergeCell ref="AB52:AC52"/>
    <mergeCell ref="AJ351:AN351"/>
    <mergeCell ref="G330:J330"/>
    <mergeCell ref="AJ326:AN326"/>
    <mergeCell ref="AJ322:AN322"/>
    <mergeCell ref="K305:N305"/>
    <mergeCell ref="K306:N306"/>
    <mergeCell ref="G202:J202"/>
    <mergeCell ref="AF97:AG97"/>
    <mergeCell ref="G44:J44"/>
    <mergeCell ref="O44:R44"/>
    <mergeCell ref="AJ44:AN44"/>
    <mergeCell ref="G400:J400"/>
    <mergeCell ref="O400:R400"/>
    <mergeCell ref="AJ400:AN400"/>
    <mergeCell ref="U35:W35"/>
    <mergeCell ref="Z35:AA35"/>
    <mergeCell ref="AJ43:AN43"/>
    <mergeCell ref="G42:J42"/>
    <mergeCell ref="O42:R42"/>
    <mergeCell ref="AJ42:AN42"/>
    <mergeCell ref="G41:J41"/>
    <mergeCell ref="O41:R41"/>
    <mergeCell ref="AJ41:AN41"/>
    <mergeCell ref="G40:J40"/>
    <mergeCell ref="O40:R40"/>
    <mergeCell ref="AB398:AC398"/>
    <mergeCell ref="AF394:AG394"/>
    <mergeCell ref="AD397:AE397"/>
    <mergeCell ref="AD398:AE398"/>
    <mergeCell ref="AD399:AE399"/>
    <mergeCell ref="AD400:AE400"/>
    <mergeCell ref="U365:W365"/>
    <mergeCell ref="Z365:AA365"/>
    <mergeCell ref="AB365:AC365"/>
    <mergeCell ref="G302:J302"/>
    <mergeCell ref="O302:R302"/>
    <mergeCell ref="G350:J350"/>
    <mergeCell ref="O350:R350"/>
    <mergeCell ref="O342:R342"/>
    <mergeCell ref="O351:R351"/>
    <mergeCell ref="G401:J401"/>
    <mergeCell ref="O401:R401"/>
    <mergeCell ref="AJ401:AN401"/>
    <mergeCell ref="AJ40:AN40"/>
    <mergeCell ref="G39:J39"/>
    <mergeCell ref="O39:R39"/>
    <mergeCell ref="AJ39:AN39"/>
    <mergeCell ref="G38:J38"/>
    <mergeCell ref="O38:R38"/>
    <mergeCell ref="AJ38:AN38"/>
    <mergeCell ref="AJ32:AN32"/>
    <mergeCell ref="U401:W401"/>
    <mergeCell ref="Z401:AA401"/>
    <mergeCell ref="AB401:AC401"/>
    <mergeCell ref="U402:W402"/>
    <mergeCell ref="G37:J37"/>
    <mergeCell ref="O37:R37"/>
    <mergeCell ref="AJ37:AN37"/>
    <mergeCell ref="K37:N37"/>
    <mergeCell ref="K41:N41"/>
    <mergeCell ref="K42:N42"/>
    <mergeCell ref="K43:N43"/>
    <mergeCell ref="G402:J402"/>
    <mergeCell ref="G36:J36"/>
    <mergeCell ref="O36:R36"/>
    <mergeCell ref="AJ36:AN36"/>
    <mergeCell ref="G35:J35"/>
    <mergeCell ref="O35:R35"/>
    <mergeCell ref="AJ35:AN35"/>
    <mergeCell ref="AJ402:AN402"/>
    <mergeCell ref="U398:W398"/>
    <mergeCell ref="Z398:AA398"/>
    <mergeCell ref="G34:J34"/>
    <mergeCell ref="O34:R34"/>
    <mergeCell ref="AJ34:AN34"/>
    <mergeCell ref="K34:N34"/>
    <mergeCell ref="K35:N35"/>
    <mergeCell ref="K36:N36"/>
    <mergeCell ref="Z9:AA9"/>
    <mergeCell ref="AB9:AC9"/>
    <mergeCell ref="AB19:AC19"/>
    <mergeCell ref="U24:W24"/>
    <mergeCell ref="Z24:AA24"/>
    <mergeCell ref="AB24:AC24"/>
    <mergeCell ref="U29:W29"/>
    <mergeCell ref="Z29:AA29"/>
    <mergeCell ref="G33:J33"/>
    <mergeCell ref="O33:R33"/>
    <mergeCell ref="AJ33:AN33"/>
    <mergeCell ref="AB29:AC29"/>
    <mergeCell ref="G30:J30"/>
    <mergeCell ref="O30:R30"/>
    <mergeCell ref="AJ30:AN30"/>
    <mergeCell ref="G29:J29"/>
    <mergeCell ref="O29:R29"/>
    <mergeCell ref="AJ29:AN29"/>
    <mergeCell ref="K29:N29"/>
    <mergeCell ref="K30:N30"/>
    <mergeCell ref="AF10:AG10"/>
    <mergeCell ref="AF11:AG11"/>
    <mergeCell ref="AF12:AG12"/>
    <mergeCell ref="AF13:AG13"/>
    <mergeCell ref="AF14:AG14"/>
    <mergeCell ref="AF15:AG15"/>
    <mergeCell ref="O402:R402"/>
    <mergeCell ref="AB35:AC35"/>
    <mergeCell ref="U36:W36"/>
    <mergeCell ref="Z36:AA36"/>
    <mergeCell ref="AB36:AC36"/>
    <mergeCell ref="G32:J32"/>
    <mergeCell ref="O32:R32"/>
    <mergeCell ref="G397:J397"/>
    <mergeCell ref="O397:R397"/>
    <mergeCell ref="AJ397:AN397"/>
    <mergeCell ref="G31:J31"/>
    <mergeCell ref="O31:R31"/>
    <mergeCell ref="AJ31:AN31"/>
    <mergeCell ref="K31:N31"/>
    <mergeCell ref="K32:N32"/>
    <mergeCell ref="K33:N33"/>
    <mergeCell ref="Z402:AA402"/>
    <mergeCell ref="AF395:AG395"/>
    <mergeCell ref="AF396:AG396"/>
    <mergeCell ref="AF397:AG397"/>
    <mergeCell ref="AF398:AG398"/>
    <mergeCell ref="AF399:AG399"/>
    <mergeCell ref="AF400:AG400"/>
    <mergeCell ref="AF401:AG401"/>
    <mergeCell ref="AF402:AG402"/>
    <mergeCell ref="G398:J398"/>
    <mergeCell ref="O398:R398"/>
    <mergeCell ref="AJ398:AN398"/>
    <mergeCell ref="G394:J394"/>
    <mergeCell ref="O394:R394"/>
    <mergeCell ref="AJ394:AN394"/>
    <mergeCell ref="AF393:AG393"/>
    <mergeCell ref="G28:J28"/>
    <mergeCell ref="O28:R28"/>
    <mergeCell ref="AJ28:AN28"/>
    <mergeCell ref="G395:J395"/>
    <mergeCell ref="O395:R395"/>
    <mergeCell ref="AJ395:AN395"/>
    <mergeCell ref="AJ399:AN399"/>
    <mergeCell ref="AD21:AE21"/>
    <mergeCell ref="AD22:AE22"/>
    <mergeCell ref="AD23:AE23"/>
    <mergeCell ref="X4:Y4"/>
    <mergeCell ref="X5:Y5"/>
    <mergeCell ref="X6:Y6"/>
    <mergeCell ref="X7:Y7"/>
    <mergeCell ref="G27:J27"/>
    <mergeCell ref="O27:R27"/>
    <mergeCell ref="AJ27:AN27"/>
    <mergeCell ref="K27:N27"/>
    <mergeCell ref="K28:N28"/>
    <mergeCell ref="G393:J393"/>
    <mergeCell ref="O393:R393"/>
    <mergeCell ref="AJ393:AN393"/>
    <mergeCell ref="AF391:AG391"/>
    <mergeCell ref="AF392:AG392"/>
    <mergeCell ref="AF16:AG16"/>
    <mergeCell ref="AF17:AG17"/>
    <mergeCell ref="AF18:AG18"/>
    <mergeCell ref="AF19:AG19"/>
    <mergeCell ref="AF20:AG20"/>
    <mergeCell ref="AF21:AG21"/>
    <mergeCell ref="AF22:AG22"/>
    <mergeCell ref="AF23:AG23"/>
    <mergeCell ref="G26:J26"/>
    <mergeCell ref="O26:R26"/>
    <mergeCell ref="AJ26:AN26"/>
    <mergeCell ref="G396:J396"/>
    <mergeCell ref="O396:R396"/>
    <mergeCell ref="AJ396:AN396"/>
    <mergeCell ref="U393:W393"/>
    <mergeCell ref="Z393:AA393"/>
    <mergeCell ref="AB393:AC393"/>
    <mergeCell ref="U394:W394"/>
    <mergeCell ref="Z394:AA394"/>
    <mergeCell ref="AB394:AC394"/>
    <mergeCell ref="U395:W395"/>
    <mergeCell ref="Z395:AA395"/>
    <mergeCell ref="G25:J25"/>
    <mergeCell ref="O25:R25"/>
    <mergeCell ref="AJ25:AN25"/>
    <mergeCell ref="K25:N25"/>
    <mergeCell ref="K26:N26"/>
    <mergeCell ref="G391:J391"/>
    <mergeCell ref="O391:R391"/>
    <mergeCell ref="AJ391:AN391"/>
    <mergeCell ref="AF389:AG389"/>
    <mergeCell ref="AF390:AG390"/>
    <mergeCell ref="AD389:AE389"/>
    <mergeCell ref="AD390:AE390"/>
    <mergeCell ref="AD391:AE391"/>
    <mergeCell ref="AD392:AE392"/>
    <mergeCell ref="AD393:AE393"/>
    <mergeCell ref="AD394:AE394"/>
    <mergeCell ref="AD395:AE395"/>
    <mergeCell ref="AD396:AE396"/>
    <mergeCell ref="G24:J24"/>
    <mergeCell ref="O24:R24"/>
    <mergeCell ref="AJ24:AN24"/>
    <mergeCell ref="G392:J392"/>
    <mergeCell ref="O392:R392"/>
    <mergeCell ref="AJ392:AN392"/>
    <mergeCell ref="U391:W391"/>
    <mergeCell ref="Z391:AA391"/>
    <mergeCell ref="AB391:AC391"/>
    <mergeCell ref="U392:W392"/>
    <mergeCell ref="Z392:AA392"/>
    <mergeCell ref="AB392:AC392"/>
    <mergeCell ref="AB395:AC395"/>
    <mergeCell ref="U396:W396"/>
    <mergeCell ref="G23:J23"/>
    <mergeCell ref="O23:R23"/>
    <mergeCell ref="AJ23:AN23"/>
    <mergeCell ref="K23:N23"/>
    <mergeCell ref="K24:N24"/>
    <mergeCell ref="G389:J389"/>
    <mergeCell ref="O389:R389"/>
    <mergeCell ref="AJ389:AN389"/>
    <mergeCell ref="AF388:AG388"/>
    <mergeCell ref="AD388:AE388"/>
    <mergeCell ref="Z357:AA357"/>
    <mergeCell ref="AB357:AC357"/>
    <mergeCell ref="Z358:AA358"/>
    <mergeCell ref="AB358:AC358"/>
    <mergeCell ref="AJ352:AN352"/>
    <mergeCell ref="AJ302:AN302"/>
    <mergeCell ref="G352:J352"/>
    <mergeCell ref="O352:R352"/>
    <mergeCell ref="AD401:AE401"/>
    <mergeCell ref="AD402:AE402"/>
    <mergeCell ref="G22:J22"/>
    <mergeCell ref="O22:R22"/>
    <mergeCell ref="AJ22:AN22"/>
    <mergeCell ref="G390:J390"/>
    <mergeCell ref="O390:R390"/>
    <mergeCell ref="AJ390:AN390"/>
    <mergeCell ref="U389:W389"/>
    <mergeCell ref="Z389:AA389"/>
    <mergeCell ref="AB389:AC389"/>
    <mergeCell ref="U390:W390"/>
    <mergeCell ref="Z390:AA390"/>
    <mergeCell ref="AB390:AC390"/>
    <mergeCell ref="Z396:AA396"/>
    <mergeCell ref="AB396:AC396"/>
    <mergeCell ref="G21:J21"/>
    <mergeCell ref="O21:R21"/>
    <mergeCell ref="AJ21:AN21"/>
    <mergeCell ref="K21:N21"/>
    <mergeCell ref="K22:N22"/>
    <mergeCell ref="G387:J387"/>
    <mergeCell ref="O387:R387"/>
    <mergeCell ref="AJ387:AN387"/>
    <mergeCell ref="U397:W397"/>
    <mergeCell ref="Z397:AA397"/>
    <mergeCell ref="U400:W400"/>
    <mergeCell ref="Z400:AA400"/>
    <mergeCell ref="AB400:AC400"/>
    <mergeCell ref="AB402:AC402"/>
    <mergeCell ref="K370:N370"/>
    <mergeCell ref="AB356:AC356"/>
    <mergeCell ref="AD10:AE10"/>
    <mergeCell ref="AD11:AE11"/>
    <mergeCell ref="AD12:AE12"/>
    <mergeCell ref="AD13:AE13"/>
    <mergeCell ref="AD14:AE14"/>
    <mergeCell ref="G20:J20"/>
    <mergeCell ref="O20:R20"/>
    <mergeCell ref="AJ20:AN20"/>
    <mergeCell ref="G388:J388"/>
    <mergeCell ref="O388:R388"/>
    <mergeCell ref="AJ388:AN388"/>
    <mergeCell ref="U387:W387"/>
    <mergeCell ref="Z387:AA387"/>
    <mergeCell ref="AB387:AC387"/>
    <mergeCell ref="U388:W388"/>
    <mergeCell ref="Z388:AA388"/>
    <mergeCell ref="AB388:AC388"/>
    <mergeCell ref="G19:J19"/>
    <mergeCell ref="O19:R19"/>
    <mergeCell ref="AJ19:AN19"/>
    <mergeCell ref="K19:N19"/>
    <mergeCell ref="K20:N20"/>
    <mergeCell ref="G385:J385"/>
    <mergeCell ref="O385:R385"/>
    <mergeCell ref="AJ385:AN385"/>
    <mergeCell ref="U384:W384"/>
    <mergeCell ref="Z384:AA384"/>
    <mergeCell ref="AB384:AC384"/>
    <mergeCell ref="AD15:AE15"/>
    <mergeCell ref="AD16:AE16"/>
    <mergeCell ref="AD17:AE17"/>
    <mergeCell ref="AD18:AE18"/>
    <mergeCell ref="AD19:AE19"/>
    <mergeCell ref="AD20:AE20"/>
    <mergeCell ref="G18:J18"/>
    <mergeCell ref="O18:R18"/>
    <mergeCell ref="AJ18:AN18"/>
    <mergeCell ref="G386:J386"/>
    <mergeCell ref="O386:R386"/>
    <mergeCell ref="AJ386:AN386"/>
    <mergeCell ref="U385:W385"/>
    <mergeCell ref="Z385:AA385"/>
    <mergeCell ref="AB385:AC385"/>
    <mergeCell ref="U386:W386"/>
    <mergeCell ref="Z386:AA386"/>
    <mergeCell ref="AB386:AC386"/>
    <mergeCell ref="AB397:AC397"/>
    <mergeCell ref="U399:W399"/>
    <mergeCell ref="X384:Y384"/>
    <mergeCell ref="AJ382:AN382"/>
    <mergeCell ref="G384:J384"/>
    <mergeCell ref="O384:R384"/>
    <mergeCell ref="AJ384:AN384"/>
    <mergeCell ref="Z399:AA399"/>
    <mergeCell ref="AB399:AC399"/>
    <mergeCell ref="X385:Y385"/>
    <mergeCell ref="X386:Y386"/>
    <mergeCell ref="G382:J382"/>
    <mergeCell ref="O382:R382"/>
    <mergeCell ref="O369:R369"/>
    <mergeCell ref="K366:N366"/>
    <mergeCell ref="K367:N367"/>
    <mergeCell ref="K368:N368"/>
    <mergeCell ref="K369:N369"/>
    <mergeCell ref="U3:W3"/>
    <mergeCell ref="Z3:AA3"/>
    <mergeCell ref="AB3:AC3"/>
    <mergeCell ref="U4:W4"/>
    <mergeCell ref="Z4:AA4"/>
    <mergeCell ref="G17:J17"/>
    <mergeCell ref="O17:R17"/>
    <mergeCell ref="AJ17:AN17"/>
    <mergeCell ref="K17:N17"/>
    <mergeCell ref="K18:N18"/>
    <mergeCell ref="G383:J383"/>
    <mergeCell ref="O383:R383"/>
    <mergeCell ref="AJ383:AN383"/>
    <mergeCell ref="U382:W382"/>
    <mergeCell ref="Z382:AA382"/>
    <mergeCell ref="AB382:AC382"/>
    <mergeCell ref="U383:W383"/>
    <mergeCell ref="Z383:AA383"/>
    <mergeCell ref="AB383:AC383"/>
    <mergeCell ref="X383:Y383"/>
    <mergeCell ref="G379:J379"/>
    <mergeCell ref="O379:R379"/>
    <mergeCell ref="AJ379:AN379"/>
    <mergeCell ref="G16:J16"/>
    <mergeCell ref="O16:R16"/>
    <mergeCell ref="AJ16:AN16"/>
    <mergeCell ref="G380:J380"/>
    <mergeCell ref="O380:R380"/>
    <mergeCell ref="AJ380:AN380"/>
    <mergeCell ref="U379:W379"/>
    <mergeCell ref="Z379:AA379"/>
    <mergeCell ref="AB379:AC379"/>
    <mergeCell ref="AB4:AC4"/>
    <mergeCell ref="U5:W5"/>
    <mergeCell ref="Z5:AA5"/>
    <mergeCell ref="AB5:AC5"/>
    <mergeCell ref="U10:W10"/>
    <mergeCell ref="G15:J15"/>
    <mergeCell ref="O15:R15"/>
    <mergeCell ref="AJ15:AN15"/>
    <mergeCell ref="K10:N10"/>
    <mergeCell ref="K11:N11"/>
    <mergeCell ref="K12:N12"/>
    <mergeCell ref="K13:N13"/>
    <mergeCell ref="K14:N14"/>
    <mergeCell ref="K15:N15"/>
    <mergeCell ref="K16:N16"/>
    <mergeCell ref="G381:J381"/>
    <mergeCell ref="O381:R381"/>
    <mergeCell ref="AJ381:AN381"/>
    <mergeCell ref="G377:J377"/>
    <mergeCell ref="O377:R377"/>
    <mergeCell ref="AJ377:AN377"/>
    <mergeCell ref="G14:J14"/>
    <mergeCell ref="O14:R14"/>
    <mergeCell ref="AJ14:AN14"/>
    <mergeCell ref="G378:J378"/>
    <mergeCell ref="O378:R378"/>
    <mergeCell ref="AJ378:AN378"/>
    <mergeCell ref="Z10:AA10"/>
    <mergeCell ref="AB10:AC10"/>
    <mergeCell ref="U15:W15"/>
    <mergeCell ref="Z15:AA15"/>
    <mergeCell ref="AB15:AC15"/>
    <mergeCell ref="G13:J13"/>
    <mergeCell ref="O13:R13"/>
    <mergeCell ref="AJ13:AN13"/>
    <mergeCell ref="K395:N395"/>
    <mergeCell ref="K396:N396"/>
    <mergeCell ref="K397:N397"/>
    <mergeCell ref="K398:N398"/>
    <mergeCell ref="K399:N399"/>
    <mergeCell ref="K400:N400"/>
    <mergeCell ref="K401:N401"/>
    <mergeCell ref="K402:N402"/>
    <mergeCell ref="G375:J375"/>
    <mergeCell ref="O375:R375"/>
    <mergeCell ref="AJ375:AN375"/>
    <mergeCell ref="G12:J12"/>
    <mergeCell ref="O12:R12"/>
    <mergeCell ref="AJ12:AN12"/>
    <mergeCell ref="G376:J376"/>
    <mergeCell ref="O376:R376"/>
    <mergeCell ref="AJ376:AN376"/>
    <mergeCell ref="K390:N390"/>
    <mergeCell ref="K391:N391"/>
    <mergeCell ref="K392:N392"/>
    <mergeCell ref="K393:N393"/>
    <mergeCell ref="K394:N394"/>
    <mergeCell ref="G368:J368"/>
    <mergeCell ref="O368:R368"/>
    <mergeCell ref="AJ368:AN368"/>
    <mergeCell ref="G369:J369"/>
    <mergeCell ref="Z355:AA355"/>
    <mergeCell ref="AB355:AC355"/>
    <mergeCell ref="Z356:AA356"/>
    <mergeCell ref="G11:J11"/>
    <mergeCell ref="O11:R11"/>
    <mergeCell ref="AJ11:AN11"/>
    <mergeCell ref="G373:J373"/>
    <mergeCell ref="O373:R373"/>
    <mergeCell ref="AJ373:AN373"/>
    <mergeCell ref="G374:J374"/>
    <mergeCell ref="O374:R374"/>
    <mergeCell ref="AJ374:AN374"/>
    <mergeCell ref="U374:W374"/>
    <mergeCell ref="Z374:AA374"/>
    <mergeCell ref="AB374:AC374"/>
    <mergeCell ref="G10:J10"/>
    <mergeCell ref="O10:R10"/>
    <mergeCell ref="AJ10:AN10"/>
    <mergeCell ref="K388:N388"/>
    <mergeCell ref="K389:N389"/>
    <mergeCell ref="G370:J370"/>
    <mergeCell ref="O370:R370"/>
    <mergeCell ref="AJ370:AN370"/>
    <mergeCell ref="G371:J371"/>
    <mergeCell ref="O371:R371"/>
    <mergeCell ref="AJ371:AN371"/>
    <mergeCell ref="G372:J372"/>
    <mergeCell ref="O372:R372"/>
    <mergeCell ref="AJ372:AN372"/>
    <mergeCell ref="G366:J366"/>
    <mergeCell ref="O366:R366"/>
    <mergeCell ref="AJ366:AN366"/>
    <mergeCell ref="G367:J367"/>
    <mergeCell ref="O367:R367"/>
    <mergeCell ref="AJ367:AN367"/>
    <mergeCell ref="AJ301:AN301"/>
    <mergeCell ref="G351:J351"/>
    <mergeCell ref="AJ347:AN347"/>
    <mergeCell ref="AJ350:AN350"/>
    <mergeCell ref="G349:J349"/>
    <mergeCell ref="O349:R349"/>
    <mergeCell ref="AJ249:AN249"/>
    <mergeCell ref="G299:J299"/>
    <mergeCell ref="O299:R299"/>
    <mergeCell ref="AJ349:AN349"/>
    <mergeCell ref="O348:R348"/>
    <mergeCell ref="G347:J347"/>
    <mergeCell ref="O347:R347"/>
    <mergeCell ref="AJ250:AN250"/>
    <mergeCell ref="G300:J300"/>
    <mergeCell ref="O300:R300"/>
    <mergeCell ref="AJ202:AN202"/>
    <mergeCell ref="G252:J252"/>
    <mergeCell ref="O252:R252"/>
    <mergeCell ref="O346:R346"/>
    <mergeCell ref="AJ246:AN246"/>
    <mergeCell ref="G296:J296"/>
    <mergeCell ref="O296:R296"/>
    <mergeCell ref="AJ346:AN346"/>
    <mergeCell ref="O345:R345"/>
    <mergeCell ref="AJ345:AN345"/>
    <mergeCell ref="G344:J344"/>
    <mergeCell ref="O344:R344"/>
    <mergeCell ref="AJ348:AN348"/>
    <mergeCell ref="G293:J293"/>
    <mergeCell ref="O298:R298"/>
    <mergeCell ref="AJ298:AN298"/>
    <mergeCell ref="AJ344:AN344"/>
    <mergeCell ref="G200:J200"/>
    <mergeCell ref="O200:R200"/>
    <mergeCell ref="AJ200:AN200"/>
    <mergeCell ref="G250:J250"/>
    <mergeCell ref="O250:R250"/>
    <mergeCell ref="AJ299:AN299"/>
    <mergeCell ref="G346:J346"/>
    <mergeCell ref="AJ247:AN247"/>
    <mergeCell ref="G297:J297"/>
    <mergeCell ref="O297:R297"/>
    <mergeCell ref="AJ199:AN199"/>
    <mergeCell ref="G249:J249"/>
    <mergeCell ref="O249:R249"/>
    <mergeCell ref="AJ294:AN294"/>
    <mergeCell ref="O245:R245"/>
    <mergeCell ref="AJ245:AN245"/>
    <mergeCell ref="AJ251:AN251"/>
    <mergeCell ref="AJ244:AN244"/>
    <mergeCell ref="G201:J201"/>
    <mergeCell ref="O201:R201"/>
    <mergeCell ref="AJ201:AN201"/>
    <mergeCell ref="G251:J251"/>
    <mergeCell ref="G292:J292"/>
    <mergeCell ref="O288:R288"/>
    <mergeCell ref="G289:J289"/>
    <mergeCell ref="AJ291:AN291"/>
    <mergeCell ref="O295:R295"/>
    <mergeCell ref="AJ295:AN295"/>
    <mergeCell ref="G345:J345"/>
    <mergeCell ref="G343:J343"/>
    <mergeCell ref="O343:R343"/>
    <mergeCell ref="AJ197:AN197"/>
    <mergeCell ref="G247:J247"/>
    <mergeCell ref="O247:R247"/>
    <mergeCell ref="AJ296:AN296"/>
    <mergeCell ref="AJ343:AN343"/>
    <mergeCell ref="G246:J246"/>
    <mergeCell ref="O246:R246"/>
    <mergeCell ref="AJ198:AN198"/>
    <mergeCell ref="AJ341:AN341"/>
    <mergeCell ref="AJ330:AN330"/>
    <mergeCell ref="O327:R327"/>
    <mergeCell ref="U295:W295"/>
    <mergeCell ref="Z295:AA295"/>
    <mergeCell ref="AB295:AC295"/>
    <mergeCell ref="O290:R290"/>
    <mergeCell ref="G317:J317"/>
    <mergeCell ref="O317:R317"/>
    <mergeCell ref="AJ316:AN316"/>
    <mergeCell ref="O306:R306"/>
    <mergeCell ref="AJ306:AN306"/>
    <mergeCell ref="O305:R305"/>
    <mergeCell ref="G295:J295"/>
    <mergeCell ref="AJ238:AN238"/>
    <mergeCell ref="G288:J288"/>
    <mergeCell ref="AJ342:AN342"/>
    <mergeCell ref="G233:J233"/>
    <mergeCell ref="AJ282:AN282"/>
    <mergeCell ref="O233:R233"/>
    <mergeCell ref="O280:R280"/>
    <mergeCell ref="AJ280:AN280"/>
    <mergeCell ref="K227:N227"/>
    <mergeCell ref="K228:N228"/>
    <mergeCell ref="AJ194:AN194"/>
    <mergeCell ref="G244:J244"/>
    <mergeCell ref="O244:R244"/>
    <mergeCell ref="AJ293:AN293"/>
    <mergeCell ref="AJ248:AN248"/>
    <mergeCell ref="G298:J298"/>
    <mergeCell ref="AJ300:AN300"/>
    <mergeCell ref="O251:R251"/>
    <mergeCell ref="AJ243:AN243"/>
    <mergeCell ref="G198:J198"/>
    <mergeCell ref="O198:R198"/>
    <mergeCell ref="G195:J195"/>
    <mergeCell ref="O195:R195"/>
    <mergeCell ref="G341:J341"/>
    <mergeCell ref="G196:J196"/>
    <mergeCell ref="O341:R341"/>
    <mergeCell ref="G291:J291"/>
    <mergeCell ref="AJ340:AN340"/>
    <mergeCell ref="G338:J338"/>
    <mergeCell ref="O338:R338"/>
    <mergeCell ref="AJ337:AN337"/>
    <mergeCell ref="AJ329:AN329"/>
    <mergeCell ref="G329:J329"/>
    <mergeCell ref="O329:R329"/>
    <mergeCell ref="AJ328:AN328"/>
    <mergeCell ref="G294:J294"/>
    <mergeCell ref="O294:R294"/>
    <mergeCell ref="AJ297:AN297"/>
    <mergeCell ref="O339:R339"/>
    <mergeCell ref="AJ339:AN339"/>
    <mergeCell ref="O293:R293"/>
    <mergeCell ref="O248:R248"/>
    <mergeCell ref="G193:J193"/>
    <mergeCell ref="O193:R193"/>
    <mergeCell ref="O292:R292"/>
    <mergeCell ref="AJ292:AN292"/>
    <mergeCell ref="G342:J342"/>
    <mergeCell ref="AJ338:AN338"/>
    <mergeCell ref="O333:R333"/>
    <mergeCell ref="AJ333:AN333"/>
    <mergeCell ref="O330:R330"/>
    <mergeCell ref="O291:R291"/>
    <mergeCell ref="U270:W270"/>
    <mergeCell ref="Z270:AA270"/>
    <mergeCell ref="G286:J286"/>
    <mergeCell ref="AJ288:AN288"/>
    <mergeCell ref="G221:J221"/>
    <mergeCell ref="O266:R266"/>
    <mergeCell ref="AJ227:AN227"/>
    <mergeCell ref="AJ236:AN236"/>
    <mergeCell ref="AJ239:AN239"/>
    <mergeCell ref="O242:R242"/>
    <mergeCell ref="U219:W219"/>
    <mergeCell ref="Z219:AA219"/>
    <mergeCell ref="AB219:AC219"/>
    <mergeCell ref="U220:W220"/>
    <mergeCell ref="G230:J230"/>
    <mergeCell ref="O285:R285"/>
    <mergeCell ref="AJ252:AN252"/>
    <mergeCell ref="AJ278:AN278"/>
    <mergeCell ref="AJ268:AN268"/>
    <mergeCell ref="AJ257:AN257"/>
    <mergeCell ref="G248:J248"/>
    <mergeCell ref="AJ241:AN241"/>
    <mergeCell ref="G191:J191"/>
    <mergeCell ref="O191:R191"/>
    <mergeCell ref="AJ191:AN191"/>
    <mergeCell ref="G241:J241"/>
    <mergeCell ref="O241:R241"/>
    <mergeCell ref="AJ290:AN290"/>
    <mergeCell ref="G340:J340"/>
    <mergeCell ref="O340:R340"/>
    <mergeCell ref="AJ240:AN240"/>
    <mergeCell ref="G290:J290"/>
    <mergeCell ref="G190:J190"/>
    <mergeCell ref="O190:R190"/>
    <mergeCell ref="O289:R289"/>
    <mergeCell ref="AJ289:AN289"/>
    <mergeCell ref="G339:J339"/>
    <mergeCell ref="AJ335:AN335"/>
    <mergeCell ref="AJ235:AN235"/>
    <mergeCell ref="G285:J285"/>
    <mergeCell ref="AJ193:AN193"/>
    <mergeCell ref="G243:J243"/>
    <mergeCell ref="O243:R243"/>
    <mergeCell ref="AJ334:AN334"/>
    <mergeCell ref="G192:J192"/>
    <mergeCell ref="O192:R192"/>
    <mergeCell ref="AJ192:AN192"/>
    <mergeCell ref="G337:J337"/>
    <mergeCell ref="O337:R337"/>
    <mergeCell ref="O336:R336"/>
    <mergeCell ref="AJ336:AN336"/>
    <mergeCell ref="AJ318:AN318"/>
    <mergeCell ref="AJ317:AN317"/>
    <mergeCell ref="G301:J301"/>
    <mergeCell ref="G189:J189"/>
    <mergeCell ref="O189:R189"/>
    <mergeCell ref="AJ189:AN189"/>
    <mergeCell ref="G239:J239"/>
    <mergeCell ref="G335:J335"/>
    <mergeCell ref="O335:R335"/>
    <mergeCell ref="AJ190:AN190"/>
    <mergeCell ref="G240:J240"/>
    <mergeCell ref="O240:R240"/>
    <mergeCell ref="G242:J242"/>
    <mergeCell ref="AJ242:AN242"/>
    <mergeCell ref="AJ234:AN234"/>
    <mergeCell ref="G284:J284"/>
    <mergeCell ref="O284:R284"/>
    <mergeCell ref="AJ237:AN237"/>
    <mergeCell ref="G287:J287"/>
    <mergeCell ref="O287:R287"/>
    <mergeCell ref="O318:R318"/>
    <mergeCell ref="AJ273:AN273"/>
    <mergeCell ref="O224:R224"/>
    <mergeCell ref="AJ216:AN216"/>
    <mergeCell ref="G266:J266"/>
    <mergeCell ref="AJ233:AN233"/>
    <mergeCell ref="AJ226:AN226"/>
    <mergeCell ref="G276:J276"/>
    <mergeCell ref="O276:R276"/>
    <mergeCell ref="O230:R230"/>
    <mergeCell ref="AJ217:AN217"/>
    <mergeCell ref="G267:J267"/>
    <mergeCell ref="O267:R267"/>
    <mergeCell ref="G262:J262"/>
    <mergeCell ref="AJ264:AN264"/>
    <mergeCell ref="G187:J187"/>
    <mergeCell ref="O187:R187"/>
    <mergeCell ref="O286:R286"/>
    <mergeCell ref="AJ286:AN286"/>
    <mergeCell ref="G336:J336"/>
    <mergeCell ref="AJ332:AN332"/>
    <mergeCell ref="AJ232:AN232"/>
    <mergeCell ref="G282:J282"/>
    <mergeCell ref="O282:R282"/>
    <mergeCell ref="AJ331:AN331"/>
    <mergeCell ref="G188:J188"/>
    <mergeCell ref="O188:R188"/>
    <mergeCell ref="AJ188:AN188"/>
    <mergeCell ref="G334:J334"/>
    <mergeCell ref="O334:R334"/>
    <mergeCell ref="G186:J186"/>
    <mergeCell ref="O186:R186"/>
    <mergeCell ref="AJ186:AN186"/>
    <mergeCell ref="G236:J236"/>
    <mergeCell ref="G332:J332"/>
    <mergeCell ref="O332:R332"/>
    <mergeCell ref="AJ187:AN187"/>
    <mergeCell ref="G237:J237"/>
    <mergeCell ref="O237:R237"/>
    <mergeCell ref="G238:J238"/>
    <mergeCell ref="O238:R238"/>
    <mergeCell ref="AJ287:AN287"/>
    <mergeCell ref="AJ230:AN230"/>
    <mergeCell ref="G280:J280"/>
    <mergeCell ref="AJ325:AN325"/>
    <mergeCell ref="G326:J326"/>
    <mergeCell ref="O326:R326"/>
    <mergeCell ref="G184:J184"/>
    <mergeCell ref="O184:R184"/>
    <mergeCell ref="O283:R283"/>
    <mergeCell ref="AJ283:AN283"/>
    <mergeCell ref="G333:J333"/>
    <mergeCell ref="G331:J331"/>
    <mergeCell ref="O331:R331"/>
    <mergeCell ref="AJ231:AN231"/>
    <mergeCell ref="G281:J281"/>
    <mergeCell ref="O281:R281"/>
    <mergeCell ref="G185:J185"/>
    <mergeCell ref="O185:R185"/>
    <mergeCell ref="AJ185:AN185"/>
    <mergeCell ref="G283:J283"/>
    <mergeCell ref="AJ285:AN285"/>
    <mergeCell ref="O236:R236"/>
    <mergeCell ref="AJ281:AN281"/>
    <mergeCell ref="AJ184:AN184"/>
    <mergeCell ref="G234:J234"/>
    <mergeCell ref="O234:R234"/>
    <mergeCell ref="G235:J235"/>
    <mergeCell ref="O235:R235"/>
    <mergeCell ref="AJ284:AN284"/>
    <mergeCell ref="AJ195:AN195"/>
    <mergeCell ref="G245:J245"/>
    <mergeCell ref="AJ196:AN196"/>
    <mergeCell ref="G277:J277"/>
    <mergeCell ref="AJ279:AN279"/>
    <mergeCell ref="AJ270:AN270"/>
    <mergeCell ref="O221:R221"/>
    <mergeCell ref="AJ221:AN221"/>
    <mergeCell ref="G271:J271"/>
    <mergeCell ref="K229:N229"/>
    <mergeCell ref="K230:N230"/>
    <mergeCell ref="K231:N231"/>
    <mergeCell ref="K232:N232"/>
    <mergeCell ref="K233:N233"/>
    <mergeCell ref="K234:N234"/>
    <mergeCell ref="K235:N235"/>
    <mergeCell ref="K236:N236"/>
    <mergeCell ref="G273:J273"/>
    <mergeCell ref="O273:R273"/>
    <mergeCell ref="K242:N242"/>
    <mergeCell ref="K243:N243"/>
    <mergeCell ref="K244:N244"/>
    <mergeCell ref="K245:N245"/>
    <mergeCell ref="K246:N246"/>
    <mergeCell ref="K247:N247"/>
    <mergeCell ref="K248:N248"/>
    <mergeCell ref="K249:N249"/>
    <mergeCell ref="K250:N250"/>
    <mergeCell ref="K251:N251"/>
    <mergeCell ref="K252:N252"/>
    <mergeCell ref="K241:N241"/>
    <mergeCell ref="K256:N256"/>
    <mergeCell ref="K257:N257"/>
    <mergeCell ref="K258:N258"/>
    <mergeCell ref="K259:N259"/>
    <mergeCell ref="K260:N260"/>
    <mergeCell ref="K261:N261"/>
    <mergeCell ref="K262:N262"/>
    <mergeCell ref="K263:N263"/>
    <mergeCell ref="K264:N264"/>
    <mergeCell ref="K265:N265"/>
    <mergeCell ref="AJ254:AN254"/>
    <mergeCell ref="G182:J182"/>
    <mergeCell ref="O182:R182"/>
    <mergeCell ref="AJ182:AN182"/>
    <mergeCell ref="G328:J328"/>
    <mergeCell ref="O328:R328"/>
    <mergeCell ref="AJ229:AN229"/>
    <mergeCell ref="G279:J279"/>
    <mergeCell ref="O279:R279"/>
    <mergeCell ref="G278:J278"/>
    <mergeCell ref="O278:R278"/>
    <mergeCell ref="G180:J180"/>
    <mergeCell ref="O180:R180"/>
    <mergeCell ref="AJ180:AN180"/>
    <mergeCell ref="G227:J227"/>
    <mergeCell ref="G323:J323"/>
    <mergeCell ref="O323:R323"/>
    <mergeCell ref="AJ181:AN181"/>
    <mergeCell ref="G231:J231"/>
    <mergeCell ref="O231:R231"/>
    <mergeCell ref="G232:J232"/>
    <mergeCell ref="O232:R232"/>
    <mergeCell ref="AJ222:AN222"/>
    <mergeCell ref="G272:J272"/>
    <mergeCell ref="O272:R272"/>
    <mergeCell ref="G181:J181"/>
    <mergeCell ref="AJ327:AN327"/>
    <mergeCell ref="G203:J203"/>
    <mergeCell ref="O203:R203"/>
    <mergeCell ref="G204:J204"/>
    <mergeCell ref="O204:R204"/>
    <mergeCell ref="K240:N240"/>
    <mergeCell ref="G178:J178"/>
    <mergeCell ref="O178:R178"/>
    <mergeCell ref="O277:R277"/>
    <mergeCell ref="AJ277:AN277"/>
    <mergeCell ref="G327:J327"/>
    <mergeCell ref="AJ323:AN323"/>
    <mergeCell ref="AJ220:AN220"/>
    <mergeCell ref="G270:J270"/>
    <mergeCell ref="O270:R270"/>
    <mergeCell ref="AJ319:AN319"/>
    <mergeCell ref="G179:J179"/>
    <mergeCell ref="O179:R179"/>
    <mergeCell ref="AJ179:AN179"/>
    <mergeCell ref="AJ275:AN275"/>
    <mergeCell ref="G325:J325"/>
    <mergeCell ref="O325:R325"/>
    <mergeCell ref="AJ225:AN225"/>
    <mergeCell ref="G275:J275"/>
    <mergeCell ref="O275:R275"/>
    <mergeCell ref="K214:N214"/>
    <mergeCell ref="K215:N215"/>
    <mergeCell ref="K216:N216"/>
    <mergeCell ref="K217:N217"/>
    <mergeCell ref="K218:N218"/>
    <mergeCell ref="K219:N219"/>
    <mergeCell ref="K220:N220"/>
    <mergeCell ref="K221:N221"/>
    <mergeCell ref="K222:N222"/>
    <mergeCell ref="K223:N223"/>
    <mergeCell ref="K224:N224"/>
    <mergeCell ref="K225:N225"/>
    <mergeCell ref="K226:N226"/>
    <mergeCell ref="G177:J177"/>
    <mergeCell ref="O177:R177"/>
    <mergeCell ref="AJ177:AN177"/>
    <mergeCell ref="G224:J224"/>
    <mergeCell ref="G320:J320"/>
    <mergeCell ref="O320:R320"/>
    <mergeCell ref="AJ178:AN178"/>
    <mergeCell ref="G228:J228"/>
    <mergeCell ref="O228:R228"/>
    <mergeCell ref="G229:J229"/>
    <mergeCell ref="O229:R229"/>
    <mergeCell ref="O324:R324"/>
    <mergeCell ref="AJ324:AN324"/>
    <mergeCell ref="G175:J175"/>
    <mergeCell ref="O175:R175"/>
    <mergeCell ref="O274:R274"/>
    <mergeCell ref="AJ274:AN274"/>
    <mergeCell ref="G324:J324"/>
    <mergeCell ref="AJ320:AN320"/>
    <mergeCell ref="AJ219:AN219"/>
    <mergeCell ref="G269:J269"/>
    <mergeCell ref="O269:R269"/>
    <mergeCell ref="G176:J176"/>
    <mergeCell ref="O176:R176"/>
    <mergeCell ref="AJ176:AN176"/>
    <mergeCell ref="AJ272:AN272"/>
    <mergeCell ref="G322:J322"/>
    <mergeCell ref="O322:R322"/>
    <mergeCell ref="K210:N210"/>
    <mergeCell ref="K211:N211"/>
    <mergeCell ref="K212:N212"/>
    <mergeCell ref="K213:N213"/>
    <mergeCell ref="G174:J174"/>
    <mergeCell ref="O174:R174"/>
    <mergeCell ref="AJ174:AN174"/>
    <mergeCell ref="AJ218:AN218"/>
    <mergeCell ref="G268:J268"/>
    <mergeCell ref="AJ175:AN175"/>
    <mergeCell ref="G225:J225"/>
    <mergeCell ref="O225:R225"/>
    <mergeCell ref="G226:J226"/>
    <mergeCell ref="O226:R226"/>
    <mergeCell ref="AJ228:AN228"/>
    <mergeCell ref="O181:R181"/>
    <mergeCell ref="G183:J183"/>
    <mergeCell ref="O183:R183"/>
    <mergeCell ref="AJ183:AN183"/>
    <mergeCell ref="O321:R321"/>
    <mergeCell ref="AJ321:AN321"/>
    <mergeCell ref="K195:N195"/>
    <mergeCell ref="K196:N196"/>
    <mergeCell ref="K197:N197"/>
    <mergeCell ref="K198:N198"/>
    <mergeCell ref="K199:N199"/>
    <mergeCell ref="K200:N200"/>
    <mergeCell ref="K201:N201"/>
    <mergeCell ref="K202:N202"/>
    <mergeCell ref="K203:N203"/>
    <mergeCell ref="K204:N204"/>
    <mergeCell ref="K205:N205"/>
    <mergeCell ref="K206:N206"/>
    <mergeCell ref="K207:N207"/>
    <mergeCell ref="K208:N208"/>
    <mergeCell ref="K209:N209"/>
    <mergeCell ref="G172:J172"/>
    <mergeCell ref="O172:R172"/>
    <mergeCell ref="O271:R271"/>
    <mergeCell ref="AJ271:AN271"/>
    <mergeCell ref="G321:J321"/>
    <mergeCell ref="G319:J319"/>
    <mergeCell ref="O319:R319"/>
    <mergeCell ref="G274:J274"/>
    <mergeCell ref="AJ276:AN276"/>
    <mergeCell ref="O227:R227"/>
    <mergeCell ref="G173:J173"/>
    <mergeCell ref="O173:R173"/>
    <mergeCell ref="AJ173:AN173"/>
    <mergeCell ref="G318:J318"/>
    <mergeCell ref="AJ314:AN314"/>
    <mergeCell ref="AJ214:AN214"/>
    <mergeCell ref="G264:J264"/>
    <mergeCell ref="O264:R264"/>
    <mergeCell ref="AJ313:AN313"/>
    <mergeCell ref="K182:N182"/>
    <mergeCell ref="K183:N183"/>
    <mergeCell ref="K184:N184"/>
    <mergeCell ref="K185:N185"/>
    <mergeCell ref="K186:N186"/>
    <mergeCell ref="K187:N187"/>
    <mergeCell ref="K188:N188"/>
    <mergeCell ref="K189:N189"/>
    <mergeCell ref="K190:N190"/>
    <mergeCell ref="K191:N191"/>
    <mergeCell ref="K192:N192"/>
    <mergeCell ref="K193:N193"/>
    <mergeCell ref="K194:N194"/>
    <mergeCell ref="G170:J170"/>
    <mergeCell ref="O170:R170"/>
    <mergeCell ref="AJ170:AN170"/>
    <mergeCell ref="G316:J316"/>
    <mergeCell ref="O316:R316"/>
    <mergeCell ref="AJ172:AN172"/>
    <mergeCell ref="G222:J222"/>
    <mergeCell ref="O222:R222"/>
    <mergeCell ref="G223:J223"/>
    <mergeCell ref="G314:J314"/>
    <mergeCell ref="O314:R314"/>
    <mergeCell ref="AJ169:AN169"/>
    <mergeCell ref="G219:J219"/>
    <mergeCell ref="O219:R219"/>
    <mergeCell ref="G220:J220"/>
    <mergeCell ref="O220:R220"/>
    <mergeCell ref="AJ269:AN269"/>
    <mergeCell ref="G313:J313"/>
    <mergeCell ref="O313:R313"/>
    <mergeCell ref="AJ213:AN213"/>
    <mergeCell ref="G263:J263"/>
    <mergeCell ref="O263:R263"/>
    <mergeCell ref="G169:J169"/>
    <mergeCell ref="O169:R169"/>
    <mergeCell ref="O268:R268"/>
    <mergeCell ref="G311:J311"/>
    <mergeCell ref="O311:R311"/>
    <mergeCell ref="O315:R315"/>
    <mergeCell ref="AJ315:AN315"/>
    <mergeCell ref="K179:N179"/>
    <mergeCell ref="K180:N180"/>
    <mergeCell ref="K181:N181"/>
    <mergeCell ref="G166:J166"/>
    <mergeCell ref="O166:R166"/>
    <mergeCell ref="O265:R265"/>
    <mergeCell ref="AJ265:AN265"/>
    <mergeCell ref="G315:J315"/>
    <mergeCell ref="AJ311:AN311"/>
    <mergeCell ref="AJ211:AN211"/>
    <mergeCell ref="G261:J261"/>
    <mergeCell ref="O261:R261"/>
    <mergeCell ref="AJ310:AN310"/>
    <mergeCell ref="G167:J167"/>
    <mergeCell ref="O167:R167"/>
    <mergeCell ref="AJ167:AN167"/>
    <mergeCell ref="AJ166:AN166"/>
    <mergeCell ref="G216:J216"/>
    <mergeCell ref="O216:R216"/>
    <mergeCell ref="G217:J217"/>
    <mergeCell ref="O217:R217"/>
    <mergeCell ref="AJ266:AN266"/>
    <mergeCell ref="G310:J310"/>
    <mergeCell ref="O310:R310"/>
    <mergeCell ref="AJ210:AN210"/>
    <mergeCell ref="G260:J260"/>
    <mergeCell ref="O260:R260"/>
    <mergeCell ref="G168:J168"/>
    <mergeCell ref="O168:R168"/>
    <mergeCell ref="AJ168:AN168"/>
    <mergeCell ref="G218:J218"/>
    <mergeCell ref="G308:J308"/>
    <mergeCell ref="O308:R308"/>
    <mergeCell ref="O312:R312"/>
    <mergeCell ref="AJ312:AN312"/>
    <mergeCell ref="G163:J163"/>
    <mergeCell ref="O163:R163"/>
    <mergeCell ref="O262:R262"/>
    <mergeCell ref="AJ262:AN262"/>
    <mergeCell ref="G312:J312"/>
    <mergeCell ref="AJ308:AN308"/>
    <mergeCell ref="AJ208:AN208"/>
    <mergeCell ref="G258:J258"/>
    <mergeCell ref="O258:R258"/>
    <mergeCell ref="AJ307:AN307"/>
    <mergeCell ref="G164:J164"/>
    <mergeCell ref="O164:R164"/>
    <mergeCell ref="AJ164:AN164"/>
    <mergeCell ref="AJ163:AN163"/>
    <mergeCell ref="G213:J213"/>
    <mergeCell ref="O213:R213"/>
    <mergeCell ref="G214:J214"/>
    <mergeCell ref="O214:R214"/>
    <mergeCell ref="AJ263:AN263"/>
    <mergeCell ref="AJ258:AN258"/>
    <mergeCell ref="O209:R209"/>
    <mergeCell ref="AJ209:AN209"/>
    <mergeCell ref="G259:J259"/>
    <mergeCell ref="AJ261:AN261"/>
    <mergeCell ref="G165:J165"/>
    <mergeCell ref="O165:R165"/>
    <mergeCell ref="AJ165:AN165"/>
    <mergeCell ref="G215:J215"/>
    <mergeCell ref="O212:R212"/>
    <mergeCell ref="O309:R309"/>
    <mergeCell ref="AJ309:AN309"/>
    <mergeCell ref="K178:N178"/>
    <mergeCell ref="G160:J160"/>
    <mergeCell ref="O160:R160"/>
    <mergeCell ref="O259:R259"/>
    <mergeCell ref="AJ259:AN259"/>
    <mergeCell ref="G309:J309"/>
    <mergeCell ref="G307:J307"/>
    <mergeCell ref="O307:R307"/>
    <mergeCell ref="AJ207:AN207"/>
    <mergeCell ref="G257:J257"/>
    <mergeCell ref="O257:R257"/>
    <mergeCell ref="G161:J161"/>
    <mergeCell ref="O161:R161"/>
    <mergeCell ref="AJ161:AN161"/>
    <mergeCell ref="AJ160:AN160"/>
    <mergeCell ref="G210:J210"/>
    <mergeCell ref="O210:R210"/>
    <mergeCell ref="G211:J211"/>
    <mergeCell ref="O211:R211"/>
    <mergeCell ref="AJ260:AN260"/>
    <mergeCell ref="AJ224:AN224"/>
    <mergeCell ref="G171:J171"/>
    <mergeCell ref="O171:R171"/>
    <mergeCell ref="G162:J162"/>
    <mergeCell ref="O162:R162"/>
    <mergeCell ref="AJ162:AN162"/>
    <mergeCell ref="G212:J212"/>
    <mergeCell ref="O223:R223"/>
    <mergeCell ref="O239:R239"/>
    <mergeCell ref="AJ206:AN206"/>
    <mergeCell ref="G256:J256"/>
    <mergeCell ref="O256:R256"/>
    <mergeCell ref="G306:J306"/>
    <mergeCell ref="G158:J158"/>
    <mergeCell ref="O158:R158"/>
    <mergeCell ref="AJ158:AN158"/>
    <mergeCell ref="G208:J208"/>
    <mergeCell ref="O208:R208"/>
    <mergeCell ref="AJ212:AN212"/>
    <mergeCell ref="O215:R215"/>
    <mergeCell ref="G159:J159"/>
    <mergeCell ref="O159:R159"/>
    <mergeCell ref="AJ159:AN159"/>
    <mergeCell ref="G209:J209"/>
    <mergeCell ref="AJ171:AN171"/>
    <mergeCell ref="AJ305:AN305"/>
    <mergeCell ref="G156:J156"/>
    <mergeCell ref="O156:R156"/>
    <mergeCell ref="AJ205:AN205"/>
    <mergeCell ref="G255:J255"/>
    <mergeCell ref="O255:R255"/>
    <mergeCell ref="AJ157:AN157"/>
    <mergeCell ref="G207:J207"/>
    <mergeCell ref="O207:R207"/>
    <mergeCell ref="AJ215:AN215"/>
    <mergeCell ref="G265:J265"/>
    <mergeCell ref="AJ267:AN267"/>
    <mergeCell ref="O218:R218"/>
    <mergeCell ref="G157:J157"/>
    <mergeCell ref="O157:R157"/>
    <mergeCell ref="G205:J205"/>
    <mergeCell ref="O205:R205"/>
    <mergeCell ref="AJ304:AN304"/>
    <mergeCell ref="K177:N177"/>
    <mergeCell ref="O254:R254"/>
    <mergeCell ref="AJ156:AN156"/>
    <mergeCell ref="G206:J206"/>
    <mergeCell ref="O206:R206"/>
    <mergeCell ref="AJ253:AN253"/>
    <mergeCell ref="AJ255:AN255"/>
    <mergeCell ref="G305:J305"/>
    <mergeCell ref="AJ256:AN256"/>
    <mergeCell ref="AJ203:AN203"/>
    <mergeCell ref="G253:J253"/>
    <mergeCell ref="O253:R253"/>
    <mergeCell ref="AJ204:AN204"/>
    <mergeCell ref="G254:J254"/>
    <mergeCell ref="K167:N167"/>
    <mergeCell ref="K168:N168"/>
    <mergeCell ref="K169:N169"/>
    <mergeCell ref="K170:N170"/>
    <mergeCell ref="K171:N171"/>
    <mergeCell ref="K172:N172"/>
    <mergeCell ref="K173:N173"/>
    <mergeCell ref="K174:N174"/>
    <mergeCell ref="K175:N175"/>
    <mergeCell ref="K176:N176"/>
    <mergeCell ref="K163:N163"/>
    <mergeCell ref="K164:N164"/>
    <mergeCell ref="K165:N165"/>
    <mergeCell ref="K166:N166"/>
    <mergeCell ref="K237:N237"/>
    <mergeCell ref="K238:N238"/>
    <mergeCell ref="K239:N239"/>
    <mergeCell ref="K253:N253"/>
    <mergeCell ref="K254:N254"/>
    <mergeCell ref="K255:N255"/>
    <mergeCell ref="AJ101:AN101"/>
    <mergeCell ref="AJ102:AN102"/>
    <mergeCell ref="AJ99:AN99"/>
    <mergeCell ref="AJ100:AN100"/>
    <mergeCell ref="AJ97:AN97"/>
    <mergeCell ref="AJ98:AN98"/>
    <mergeCell ref="AJ95:AN95"/>
    <mergeCell ref="AJ96:AN96"/>
    <mergeCell ref="AJ148:AN148"/>
    <mergeCell ref="AJ147:AN147"/>
    <mergeCell ref="G147:J147"/>
    <mergeCell ref="O147:R147"/>
    <mergeCell ref="AJ93:AN93"/>
    <mergeCell ref="AJ94:AN94"/>
    <mergeCell ref="AJ91:AN91"/>
    <mergeCell ref="AJ92:AN92"/>
    <mergeCell ref="U91:W91"/>
    <mergeCell ref="Z91:AA91"/>
    <mergeCell ref="AB91:AC91"/>
    <mergeCell ref="U92:W92"/>
    <mergeCell ref="Z92:AA92"/>
    <mergeCell ref="AB92:AC92"/>
    <mergeCell ref="U93:W93"/>
    <mergeCell ref="Z93:AA93"/>
    <mergeCell ref="AB93:AC93"/>
    <mergeCell ref="U94:W94"/>
    <mergeCell ref="Z94:AA94"/>
    <mergeCell ref="AB94:AC94"/>
    <mergeCell ref="G144:J144"/>
    <mergeCell ref="O144:R144"/>
    <mergeCell ref="AJ144:AN144"/>
    <mergeCell ref="G143:J143"/>
    <mergeCell ref="AJ89:AN89"/>
    <mergeCell ref="AJ90:AN90"/>
    <mergeCell ref="AJ87:AN87"/>
    <mergeCell ref="AJ88:AN88"/>
    <mergeCell ref="U87:W87"/>
    <mergeCell ref="Z87:AA87"/>
    <mergeCell ref="AB87:AC87"/>
    <mergeCell ref="U88:W88"/>
    <mergeCell ref="Z88:AA88"/>
    <mergeCell ref="AB88:AC88"/>
    <mergeCell ref="U89:W89"/>
    <mergeCell ref="Z89:AA89"/>
    <mergeCell ref="AB89:AC89"/>
    <mergeCell ref="U90:W90"/>
    <mergeCell ref="Z90:AA90"/>
    <mergeCell ref="AB90:AC90"/>
    <mergeCell ref="Z62:AA62"/>
    <mergeCell ref="AB62:AC62"/>
    <mergeCell ref="AJ79:AN79"/>
    <mergeCell ref="AJ80:AN80"/>
    <mergeCell ref="U79:W79"/>
    <mergeCell ref="Z79:AA79"/>
    <mergeCell ref="AB79:AC79"/>
    <mergeCell ref="U80:W80"/>
    <mergeCell ref="Z80:AA80"/>
    <mergeCell ref="AB80:AC80"/>
    <mergeCell ref="U81:W81"/>
    <mergeCell ref="Z81:AA81"/>
    <mergeCell ref="AB81:AC81"/>
    <mergeCell ref="U82:W82"/>
    <mergeCell ref="Z82:AA82"/>
    <mergeCell ref="AB82:AC82"/>
    <mergeCell ref="AJ75:AN75"/>
    <mergeCell ref="AJ76:AN76"/>
    <mergeCell ref="AB76:AC76"/>
    <mergeCell ref="U77:W77"/>
    <mergeCell ref="Z77:AA77"/>
    <mergeCell ref="AB77:AC77"/>
    <mergeCell ref="U78:W78"/>
    <mergeCell ref="Z78:AA78"/>
    <mergeCell ref="AB78:AC78"/>
    <mergeCell ref="AF82:AG82"/>
    <mergeCell ref="AD81:AE81"/>
    <mergeCell ref="AD82:AE82"/>
    <mergeCell ref="AJ63:AN63"/>
    <mergeCell ref="AJ64:AN64"/>
    <mergeCell ref="U63:W63"/>
    <mergeCell ref="Z63:AA63"/>
    <mergeCell ref="AB63:AC63"/>
    <mergeCell ref="U64:W64"/>
    <mergeCell ref="Z64:AA64"/>
    <mergeCell ref="AB64:AC64"/>
    <mergeCell ref="U65:W65"/>
    <mergeCell ref="Z65:AA65"/>
    <mergeCell ref="AB65:AC65"/>
    <mergeCell ref="U66:W66"/>
    <mergeCell ref="Z66:AA66"/>
    <mergeCell ref="AB66:AC66"/>
    <mergeCell ref="AF73:AG73"/>
    <mergeCell ref="AF74:AG74"/>
    <mergeCell ref="AF75:AG75"/>
    <mergeCell ref="AF76:AG76"/>
    <mergeCell ref="AJ66:AN66"/>
    <mergeCell ref="AF78:AG78"/>
    <mergeCell ref="AF77:AG77"/>
    <mergeCell ref="AJ85:AN85"/>
    <mergeCell ref="AJ86:AN86"/>
    <mergeCell ref="AJ83:AN83"/>
    <mergeCell ref="AJ84:AN84"/>
    <mergeCell ref="U83:W83"/>
    <mergeCell ref="Z83:AA83"/>
    <mergeCell ref="AB83:AC83"/>
    <mergeCell ref="U84:W84"/>
    <mergeCell ref="Z84:AA84"/>
    <mergeCell ref="AB84:AC84"/>
    <mergeCell ref="U85:W85"/>
    <mergeCell ref="Z85:AA85"/>
    <mergeCell ref="AB85:AC85"/>
    <mergeCell ref="U86:W86"/>
    <mergeCell ref="Z86:AA86"/>
    <mergeCell ref="AB86:AC86"/>
    <mergeCell ref="AJ81:AN81"/>
    <mergeCell ref="AJ82:AN82"/>
    <mergeCell ref="AF81:AG81"/>
    <mergeCell ref="AF83:AG83"/>
    <mergeCell ref="X85:Y85"/>
    <mergeCell ref="X86:Y86"/>
    <mergeCell ref="AJ77:AN77"/>
    <mergeCell ref="AJ78:AN78"/>
    <mergeCell ref="X84:Y84"/>
    <mergeCell ref="AF79:AG79"/>
    <mergeCell ref="AF80:AG80"/>
    <mergeCell ref="G152:J152"/>
    <mergeCell ref="O152:R152"/>
    <mergeCell ref="AJ152:AN152"/>
    <mergeCell ref="AJ151:AN151"/>
    <mergeCell ref="G151:J151"/>
    <mergeCell ref="O151:R151"/>
    <mergeCell ref="G150:J150"/>
    <mergeCell ref="O150:R150"/>
    <mergeCell ref="AJ150:AN150"/>
    <mergeCell ref="G148:J148"/>
    <mergeCell ref="O148:R148"/>
    <mergeCell ref="G146:J146"/>
    <mergeCell ref="O146:R146"/>
    <mergeCell ref="AJ146:AN146"/>
    <mergeCell ref="AJ149:AN149"/>
    <mergeCell ref="G149:J149"/>
    <mergeCell ref="O149:R149"/>
    <mergeCell ref="U151:W151"/>
    <mergeCell ref="Z151:AA151"/>
    <mergeCell ref="AB151:AC151"/>
    <mergeCell ref="U152:W152"/>
    <mergeCell ref="Z152:AA152"/>
    <mergeCell ref="AB152:AC152"/>
    <mergeCell ref="Z148:AA148"/>
    <mergeCell ref="AB148:AC148"/>
    <mergeCell ref="U149:W149"/>
    <mergeCell ref="K150:N150"/>
    <mergeCell ref="K151:N151"/>
    <mergeCell ref="K152:N152"/>
    <mergeCell ref="Z149:AA149"/>
    <mergeCell ref="AB149:AC149"/>
    <mergeCell ref="U150:W150"/>
    <mergeCell ref="O143:R143"/>
    <mergeCell ref="AJ143:AN143"/>
    <mergeCell ref="G142:J142"/>
    <mergeCell ref="O142:R142"/>
    <mergeCell ref="AJ142:AN142"/>
    <mergeCell ref="U142:W142"/>
    <mergeCell ref="Z142:AA142"/>
    <mergeCell ref="AB142:AC142"/>
    <mergeCell ref="U143:W143"/>
    <mergeCell ref="Z143:AA143"/>
    <mergeCell ref="AB143:AC143"/>
    <mergeCell ref="U144:W144"/>
    <mergeCell ref="Z144:AA144"/>
    <mergeCell ref="AB144:AC144"/>
    <mergeCell ref="K142:N142"/>
    <mergeCell ref="K143:N143"/>
    <mergeCell ref="K144:N144"/>
    <mergeCell ref="AF142:AG142"/>
    <mergeCell ref="AF143:AG143"/>
    <mergeCell ref="AF144:AG144"/>
    <mergeCell ref="X142:Y142"/>
    <mergeCell ref="X143:Y143"/>
    <mergeCell ref="X144:Y144"/>
    <mergeCell ref="AH143:AI143"/>
    <mergeCell ref="AH144:AI144"/>
    <mergeCell ref="K145:N145"/>
    <mergeCell ref="K146:N146"/>
    <mergeCell ref="K147:N147"/>
    <mergeCell ref="K148:N148"/>
    <mergeCell ref="K149:N149"/>
    <mergeCell ref="AJ145:AN145"/>
    <mergeCell ref="G145:J145"/>
    <mergeCell ref="O145:R145"/>
    <mergeCell ref="G141:J141"/>
    <mergeCell ref="O141:R141"/>
    <mergeCell ref="AJ141:AN141"/>
    <mergeCell ref="AJ140:AN140"/>
    <mergeCell ref="AJ139:AN139"/>
    <mergeCell ref="G139:J139"/>
    <mergeCell ref="O139:R139"/>
    <mergeCell ref="G140:J140"/>
    <mergeCell ref="O140:R140"/>
    <mergeCell ref="U139:W139"/>
    <mergeCell ref="Z139:AA139"/>
    <mergeCell ref="AB139:AC139"/>
    <mergeCell ref="U140:W140"/>
    <mergeCell ref="Z140:AA140"/>
    <mergeCell ref="AB140:AC140"/>
    <mergeCell ref="U141:W141"/>
    <mergeCell ref="Z141:AA141"/>
    <mergeCell ref="AB141:AC141"/>
    <mergeCell ref="K139:N139"/>
    <mergeCell ref="K140:N140"/>
    <mergeCell ref="K141:N141"/>
    <mergeCell ref="AF139:AG139"/>
    <mergeCell ref="AF140:AG140"/>
    <mergeCell ref="AF141:AG141"/>
    <mergeCell ref="G138:J138"/>
    <mergeCell ref="O138:R138"/>
    <mergeCell ref="G137:J137"/>
    <mergeCell ref="O137:R137"/>
    <mergeCell ref="AJ137:AN137"/>
    <mergeCell ref="AJ136:AN136"/>
    <mergeCell ref="G136:J136"/>
    <mergeCell ref="O136:R136"/>
    <mergeCell ref="U138:W138"/>
    <mergeCell ref="Z138:AA138"/>
    <mergeCell ref="AB138:AC138"/>
    <mergeCell ref="G135:J135"/>
    <mergeCell ref="O135:R135"/>
    <mergeCell ref="AJ135:AN135"/>
    <mergeCell ref="AJ134:AN134"/>
    <mergeCell ref="G134:J134"/>
    <mergeCell ref="O134:R134"/>
    <mergeCell ref="K134:N134"/>
    <mergeCell ref="K135:N135"/>
    <mergeCell ref="K136:N136"/>
    <mergeCell ref="K137:N137"/>
    <mergeCell ref="K138:N138"/>
    <mergeCell ref="AF135:AG135"/>
    <mergeCell ref="AF136:AG136"/>
    <mergeCell ref="AF137:AG137"/>
    <mergeCell ref="AF138:AG138"/>
    <mergeCell ref="G133:J133"/>
    <mergeCell ref="O133:R133"/>
    <mergeCell ref="AJ133:AN133"/>
    <mergeCell ref="AJ132:AN132"/>
    <mergeCell ref="G132:J132"/>
    <mergeCell ref="O132:R132"/>
    <mergeCell ref="G131:J131"/>
    <mergeCell ref="O131:R131"/>
    <mergeCell ref="AJ131:AN131"/>
    <mergeCell ref="AJ130:AN130"/>
    <mergeCell ref="G130:J130"/>
    <mergeCell ref="O130:R130"/>
    <mergeCell ref="U131:W131"/>
    <mergeCell ref="Z131:AA131"/>
    <mergeCell ref="AB131:AC131"/>
    <mergeCell ref="G129:J129"/>
    <mergeCell ref="O129:R129"/>
    <mergeCell ref="AJ129:AN129"/>
    <mergeCell ref="K129:N129"/>
    <mergeCell ref="K130:N130"/>
    <mergeCell ref="K131:N131"/>
    <mergeCell ref="K132:N132"/>
    <mergeCell ref="K133:N133"/>
    <mergeCell ref="U129:W129"/>
    <mergeCell ref="Z129:AA129"/>
    <mergeCell ref="AB129:AC129"/>
    <mergeCell ref="U130:W130"/>
    <mergeCell ref="Z130:AA130"/>
    <mergeCell ref="AB130:AC130"/>
    <mergeCell ref="G128:J128"/>
    <mergeCell ref="O128:R128"/>
    <mergeCell ref="G127:J127"/>
    <mergeCell ref="O127:R127"/>
    <mergeCell ref="AJ127:AN127"/>
    <mergeCell ref="AJ126:AN126"/>
    <mergeCell ref="G126:J126"/>
    <mergeCell ref="O126:R126"/>
    <mergeCell ref="G125:J125"/>
    <mergeCell ref="O125:R125"/>
    <mergeCell ref="AJ125:AN125"/>
    <mergeCell ref="AJ124:AN124"/>
    <mergeCell ref="G124:J124"/>
    <mergeCell ref="O124:R124"/>
    <mergeCell ref="U126:W126"/>
    <mergeCell ref="Z126:AA126"/>
    <mergeCell ref="AB126:AC126"/>
    <mergeCell ref="K124:N124"/>
    <mergeCell ref="K125:N125"/>
    <mergeCell ref="K126:N126"/>
    <mergeCell ref="K127:N127"/>
    <mergeCell ref="K128:N128"/>
    <mergeCell ref="U127:W127"/>
    <mergeCell ref="Z127:AA127"/>
    <mergeCell ref="AB127:AC127"/>
    <mergeCell ref="U128:W128"/>
    <mergeCell ref="Z128:AA128"/>
    <mergeCell ref="AB128:AC128"/>
    <mergeCell ref="AD124:AE124"/>
    <mergeCell ref="AD125:AE125"/>
    <mergeCell ref="AD126:AE126"/>
    <mergeCell ref="AD127:AE127"/>
    <mergeCell ref="G123:J123"/>
    <mergeCell ref="O123:R123"/>
    <mergeCell ref="AJ123:AN123"/>
    <mergeCell ref="AJ122:AN122"/>
    <mergeCell ref="G122:J122"/>
    <mergeCell ref="O122:R122"/>
    <mergeCell ref="G121:J121"/>
    <mergeCell ref="O121:R121"/>
    <mergeCell ref="AJ121:AN121"/>
    <mergeCell ref="U122:W122"/>
    <mergeCell ref="Z122:AA122"/>
    <mergeCell ref="AB122:AC122"/>
    <mergeCell ref="AJ120:AN120"/>
    <mergeCell ref="G120:J120"/>
    <mergeCell ref="O120:R120"/>
    <mergeCell ref="G119:J119"/>
    <mergeCell ref="O119:R119"/>
    <mergeCell ref="AJ119:AN119"/>
    <mergeCell ref="K119:N119"/>
    <mergeCell ref="K120:N120"/>
    <mergeCell ref="K121:N121"/>
    <mergeCell ref="K122:N122"/>
    <mergeCell ref="K123:N123"/>
    <mergeCell ref="AD122:AE122"/>
    <mergeCell ref="AD123:AE123"/>
    <mergeCell ref="X122:Y122"/>
    <mergeCell ref="X123:Y123"/>
    <mergeCell ref="AH123:AI123"/>
    <mergeCell ref="G118:J118"/>
    <mergeCell ref="O118:R118"/>
    <mergeCell ref="U118:W118"/>
    <mergeCell ref="Z118:AA118"/>
    <mergeCell ref="AB118:AC118"/>
    <mergeCell ref="G117:J117"/>
    <mergeCell ref="O117:R117"/>
    <mergeCell ref="AJ117:AN117"/>
    <mergeCell ref="AJ116:AN116"/>
    <mergeCell ref="G116:J116"/>
    <mergeCell ref="O116:R116"/>
    <mergeCell ref="G115:J115"/>
    <mergeCell ref="O115:R115"/>
    <mergeCell ref="AJ115:AN115"/>
    <mergeCell ref="AJ114:AN114"/>
    <mergeCell ref="G114:J114"/>
    <mergeCell ref="O114:R114"/>
    <mergeCell ref="K114:N114"/>
    <mergeCell ref="K115:N115"/>
    <mergeCell ref="K116:N116"/>
    <mergeCell ref="K117:N117"/>
    <mergeCell ref="K118:N118"/>
    <mergeCell ref="G113:J113"/>
    <mergeCell ref="O113:R113"/>
    <mergeCell ref="AJ113:AN113"/>
    <mergeCell ref="AJ112:AN112"/>
    <mergeCell ref="G112:J112"/>
    <mergeCell ref="O112:R112"/>
    <mergeCell ref="U112:W112"/>
    <mergeCell ref="Z112:AA112"/>
    <mergeCell ref="AB112:AC112"/>
    <mergeCell ref="G111:J111"/>
    <mergeCell ref="O111:R111"/>
    <mergeCell ref="AJ111:AN111"/>
    <mergeCell ref="AJ110:AN110"/>
    <mergeCell ref="G110:J110"/>
    <mergeCell ref="O110:R110"/>
    <mergeCell ref="G109:J109"/>
    <mergeCell ref="O109:R109"/>
    <mergeCell ref="AJ109:AN109"/>
    <mergeCell ref="K109:N109"/>
    <mergeCell ref="K110:N110"/>
    <mergeCell ref="K111:N111"/>
    <mergeCell ref="K112:N112"/>
    <mergeCell ref="K113:N113"/>
    <mergeCell ref="U110:W110"/>
    <mergeCell ref="Z110:AA110"/>
    <mergeCell ref="AB110:AC110"/>
    <mergeCell ref="U111:W111"/>
    <mergeCell ref="Z111:AA111"/>
    <mergeCell ref="AB111:AC111"/>
    <mergeCell ref="AF110:AG110"/>
    <mergeCell ref="AF111:AG111"/>
    <mergeCell ref="AF112:AG112"/>
    <mergeCell ref="G108:J108"/>
    <mergeCell ref="O108:R108"/>
    <mergeCell ref="U107:W107"/>
    <mergeCell ref="Z107:AA107"/>
    <mergeCell ref="AB107:AC107"/>
    <mergeCell ref="K108:N108"/>
    <mergeCell ref="U105:W105"/>
    <mergeCell ref="Z105:AA105"/>
    <mergeCell ref="AB105:AC105"/>
    <mergeCell ref="U106:W106"/>
    <mergeCell ref="Z106:AA106"/>
    <mergeCell ref="AB106:AC106"/>
    <mergeCell ref="AJ108:AN108"/>
    <mergeCell ref="K92:N92"/>
    <mergeCell ref="K93:N93"/>
    <mergeCell ref="K94:N94"/>
    <mergeCell ref="K95:N95"/>
    <mergeCell ref="K96:N96"/>
    <mergeCell ref="G102:J102"/>
    <mergeCell ref="O102:R102"/>
    <mergeCell ref="G101:J101"/>
    <mergeCell ref="O101:R101"/>
    <mergeCell ref="G100:J100"/>
    <mergeCell ref="O100:R100"/>
    <mergeCell ref="G99:J99"/>
    <mergeCell ref="O99:R99"/>
    <mergeCell ref="G98:J98"/>
    <mergeCell ref="O98:R98"/>
    <mergeCell ref="G97:J97"/>
    <mergeCell ref="O97:R97"/>
    <mergeCell ref="U101:W101"/>
    <mergeCell ref="Z101:AA101"/>
    <mergeCell ref="K97:N97"/>
    <mergeCell ref="K98:N98"/>
    <mergeCell ref="K99:N99"/>
    <mergeCell ref="K100:N100"/>
    <mergeCell ref="K101:N101"/>
    <mergeCell ref="K102:N102"/>
    <mergeCell ref="U97:W97"/>
    <mergeCell ref="Z97:AA97"/>
    <mergeCell ref="AB97:AC97"/>
    <mergeCell ref="O79:R79"/>
    <mergeCell ref="K79:N79"/>
    <mergeCell ref="K80:N80"/>
    <mergeCell ref="K81:N81"/>
    <mergeCell ref="K82:N82"/>
    <mergeCell ref="K83:N83"/>
    <mergeCell ref="K84:N84"/>
    <mergeCell ref="K85:N85"/>
    <mergeCell ref="K86:N86"/>
    <mergeCell ref="K87:N87"/>
    <mergeCell ref="U98:W98"/>
    <mergeCell ref="Z98:AA98"/>
    <mergeCell ref="AB98:AC98"/>
    <mergeCell ref="U99:W99"/>
    <mergeCell ref="Z99:AA99"/>
    <mergeCell ref="AB99:AC99"/>
    <mergeCell ref="U100:W100"/>
    <mergeCell ref="Z100:AA100"/>
    <mergeCell ref="AB100:AC100"/>
    <mergeCell ref="U95:W95"/>
    <mergeCell ref="Z95:AA95"/>
    <mergeCell ref="AB95:AC95"/>
    <mergeCell ref="U96:W96"/>
    <mergeCell ref="G96:J96"/>
    <mergeCell ref="O96:R96"/>
    <mergeCell ref="G95:J95"/>
    <mergeCell ref="O95:R95"/>
    <mergeCell ref="G94:J94"/>
    <mergeCell ref="O94:R94"/>
    <mergeCell ref="G93:J93"/>
    <mergeCell ref="O93:R93"/>
    <mergeCell ref="G92:J92"/>
    <mergeCell ref="O92:R92"/>
    <mergeCell ref="G91:J91"/>
    <mergeCell ref="O91:R91"/>
    <mergeCell ref="G90:J90"/>
    <mergeCell ref="O90:R90"/>
    <mergeCell ref="G89:J89"/>
    <mergeCell ref="O89:R89"/>
    <mergeCell ref="G88:J88"/>
    <mergeCell ref="O88:R88"/>
    <mergeCell ref="K88:N88"/>
    <mergeCell ref="K89:N89"/>
    <mergeCell ref="K90:N90"/>
    <mergeCell ref="K91:N91"/>
    <mergeCell ref="O77:R77"/>
    <mergeCell ref="G76:J76"/>
    <mergeCell ref="O76:R76"/>
    <mergeCell ref="G75:J75"/>
    <mergeCell ref="O75:R75"/>
    <mergeCell ref="G74:J74"/>
    <mergeCell ref="O74:R74"/>
    <mergeCell ref="G73:J73"/>
    <mergeCell ref="O73:R73"/>
    <mergeCell ref="G72:J72"/>
    <mergeCell ref="O72:R72"/>
    <mergeCell ref="G71:J71"/>
    <mergeCell ref="O71:R71"/>
    <mergeCell ref="G70:J70"/>
    <mergeCell ref="O70:R70"/>
    <mergeCell ref="G87:J87"/>
    <mergeCell ref="O87:R87"/>
    <mergeCell ref="G86:J86"/>
    <mergeCell ref="O86:R86"/>
    <mergeCell ref="G85:J85"/>
    <mergeCell ref="O85:R85"/>
    <mergeCell ref="G84:J84"/>
    <mergeCell ref="O84:R84"/>
    <mergeCell ref="G83:J83"/>
    <mergeCell ref="O83:R83"/>
    <mergeCell ref="G82:J82"/>
    <mergeCell ref="O82:R82"/>
    <mergeCell ref="G81:J81"/>
    <mergeCell ref="O81:R81"/>
    <mergeCell ref="G80:J80"/>
    <mergeCell ref="O80:R80"/>
    <mergeCell ref="G79:J79"/>
    <mergeCell ref="AJ56:AN56"/>
    <mergeCell ref="G69:J69"/>
    <mergeCell ref="O69:R69"/>
    <mergeCell ref="G68:J68"/>
    <mergeCell ref="O68:R68"/>
    <mergeCell ref="G67:J67"/>
    <mergeCell ref="O67:R67"/>
    <mergeCell ref="G66:J66"/>
    <mergeCell ref="O66:R66"/>
    <mergeCell ref="G65:J65"/>
    <mergeCell ref="O65:R65"/>
    <mergeCell ref="G64:J64"/>
    <mergeCell ref="O64:R64"/>
    <mergeCell ref="G63:J63"/>
    <mergeCell ref="O63:R63"/>
    <mergeCell ref="G62:J62"/>
    <mergeCell ref="O62:R62"/>
    <mergeCell ref="G61:J61"/>
    <mergeCell ref="O61:R61"/>
    <mergeCell ref="AJ57:AN57"/>
    <mergeCell ref="AJ58:AN58"/>
    <mergeCell ref="AJ61:AN61"/>
    <mergeCell ref="AJ62:AN62"/>
    <mergeCell ref="AJ59:AN59"/>
    <mergeCell ref="AJ60:AN60"/>
    <mergeCell ref="U60:W60"/>
    <mergeCell ref="Z60:AA60"/>
    <mergeCell ref="AB60:AC60"/>
    <mergeCell ref="U61:W61"/>
    <mergeCell ref="Z61:AA61"/>
    <mergeCell ref="AB61:AC61"/>
    <mergeCell ref="U62:W62"/>
    <mergeCell ref="AJ55:AN55"/>
    <mergeCell ref="G414:J414"/>
    <mergeCell ref="O414:R414"/>
    <mergeCell ref="U414:W414"/>
    <mergeCell ref="Z414:AA414"/>
    <mergeCell ref="AB414:AC414"/>
    <mergeCell ref="AJ414:AN414"/>
    <mergeCell ref="G418:J418"/>
    <mergeCell ref="O418:R418"/>
    <mergeCell ref="U418:W418"/>
    <mergeCell ref="Z418:AA418"/>
    <mergeCell ref="AB418:AC418"/>
    <mergeCell ref="AJ418:AN418"/>
    <mergeCell ref="K67:N67"/>
    <mergeCell ref="K68:N68"/>
    <mergeCell ref="K69:N69"/>
    <mergeCell ref="K70:N70"/>
    <mergeCell ref="K71:N71"/>
    <mergeCell ref="K72:N72"/>
    <mergeCell ref="K73:N73"/>
    <mergeCell ref="K74:N74"/>
    <mergeCell ref="K75:N75"/>
    <mergeCell ref="K76:N76"/>
    <mergeCell ref="K77:N77"/>
    <mergeCell ref="K78:N78"/>
    <mergeCell ref="G60:J60"/>
    <mergeCell ref="O60:R60"/>
    <mergeCell ref="G59:J59"/>
    <mergeCell ref="O59:R59"/>
    <mergeCell ref="K160:N160"/>
    <mergeCell ref="K161:N161"/>
    <mergeCell ref="K162:N162"/>
    <mergeCell ref="G436:J436"/>
    <mergeCell ref="O436:R436"/>
    <mergeCell ref="U436:W436"/>
    <mergeCell ref="Z436:AA436"/>
    <mergeCell ref="AB436:AC436"/>
    <mergeCell ref="AJ436:AN436"/>
    <mergeCell ref="G437:J437"/>
    <mergeCell ref="O437:R437"/>
    <mergeCell ref="U437:W437"/>
    <mergeCell ref="Z437:AA437"/>
    <mergeCell ref="AB437:AC437"/>
    <mergeCell ref="AJ437:AN437"/>
    <mergeCell ref="K435:N435"/>
    <mergeCell ref="K436:N436"/>
    <mergeCell ref="K437:N437"/>
    <mergeCell ref="U438:W438"/>
    <mergeCell ref="Z438:AA438"/>
    <mergeCell ref="AB438:AC438"/>
    <mergeCell ref="AJ438:AN438"/>
    <mergeCell ref="G439:J439"/>
    <mergeCell ref="O439:R439"/>
    <mergeCell ref="G443:J443"/>
    <mergeCell ref="O443:R443"/>
    <mergeCell ref="U443:W443"/>
    <mergeCell ref="Z443:AA443"/>
    <mergeCell ref="AB443:AC443"/>
    <mergeCell ref="AJ443:AN443"/>
    <mergeCell ref="G444:J444"/>
    <mergeCell ref="O444:R444"/>
    <mergeCell ref="U444:W444"/>
    <mergeCell ref="Z444:AA444"/>
    <mergeCell ref="AB444:AC444"/>
    <mergeCell ref="K438:N438"/>
    <mergeCell ref="K439:N439"/>
    <mergeCell ref="K440:N440"/>
    <mergeCell ref="K441:N441"/>
    <mergeCell ref="K442:N442"/>
    <mergeCell ref="K443:N443"/>
    <mergeCell ref="K444:N444"/>
    <mergeCell ref="U439:W439"/>
    <mergeCell ref="Z439:AA439"/>
    <mergeCell ref="AB439:AC439"/>
    <mergeCell ref="AJ439:AN439"/>
    <mergeCell ref="G440:J440"/>
    <mergeCell ref="O440:R440"/>
    <mergeCell ref="U440:W440"/>
    <mergeCell ref="Z440:AA440"/>
    <mergeCell ref="AB440:AC440"/>
    <mergeCell ref="AJ440:AN440"/>
    <mergeCell ref="G441:J441"/>
    <mergeCell ref="O441:R441"/>
    <mergeCell ref="K2:N2"/>
    <mergeCell ref="K55:N55"/>
    <mergeCell ref="K56:N56"/>
    <mergeCell ref="K57:N57"/>
    <mergeCell ref="K58:N58"/>
    <mergeCell ref="K59:N59"/>
    <mergeCell ref="K60:N60"/>
    <mergeCell ref="K61:N61"/>
    <mergeCell ref="K62:N62"/>
    <mergeCell ref="K63:N63"/>
    <mergeCell ref="K64:N64"/>
    <mergeCell ref="K65:N65"/>
    <mergeCell ref="K66:N66"/>
    <mergeCell ref="G438:J438"/>
    <mergeCell ref="O438:R438"/>
    <mergeCell ref="G435:J435"/>
    <mergeCell ref="O435:R435"/>
    <mergeCell ref="G55:J55"/>
    <mergeCell ref="O55:R55"/>
    <mergeCell ref="G58:J58"/>
    <mergeCell ref="O58:R58"/>
    <mergeCell ref="G57:J57"/>
    <mergeCell ref="O57:R57"/>
    <mergeCell ref="G56:J56"/>
    <mergeCell ref="O56:R56"/>
    <mergeCell ref="G78:J78"/>
    <mergeCell ref="O78:R78"/>
    <mergeCell ref="G77:J77"/>
    <mergeCell ref="K156:N156"/>
    <mergeCell ref="K157:N157"/>
    <mergeCell ref="K158:N158"/>
    <mergeCell ref="K159:N159"/>
    <mergeCell ref="K266:N266"/>
    <mergeCell ref="K267:N267"/>
    <mergeCell ref="K268:N268"/>
    <mergeCell ref="K269:N269"/>
    <mergeCell ref="K270:N270"/>
    <mergeCell ref="K271:N271"/>
    <mergeCell ref="K272:N272"/>
    <mergeCell ref="K273:N273"/>
    <mergeCell ref="K274:N274"/>
    <mergeCell ref="K275:N275"/>
    <mergeCell ref="K276:N276"/>
    <mergeCell ref="K277:N277"/>
    <mergeCell ref="K278:N278"/>
    <mergeCell ref="K279:N279"/>
    <mergeCell ref="K280:N280"/>
    <mergeCell ref="K281:N281"/>
    <mergeCell ref="K282:N282"/>
    <mergeCell ref="K283:N283"/>
    <mergeCell ref="K284:N284"/>
    <mergeCell ref="K285:N285"/>
    <mergeCell ref="K286:N286"/>
    <mergeCell ref="K287:N287"/>
    <mergeCell ref="K288:N288"/>
    <mergeCell ref="K289:N289"/>
    <mergeCell ref="K290:N290"/>
    <mergeCell ref="K291:N291"/>
    <mergeCell ref="K292:N292"/>
    <mergeCell ref="K293:N293"/>
    <mergeCell ref="K294:N294"/>
    <mergeCell ref="K295:N295"/>
    <mergeCell ref="K296:N296"/>
    <mergeCell ref="K297:N297"/>
    <mergeCell ref="K298:N298"/>
    <mergeCell ref="K299:N299"/>
    <mergeCell ref="K300:N300"/>
    <mergeCell ref="K301:N301"/>
    <mergeCell ref="K302:N302"/>
    <mergeCell ref="K307:N307"/>
    <mergeCell ref="K308:N308"/>
    <mergeCell ref="K309:N309"/>
    <mergeCell ref="K310:N310"/>
    <mergeCell ref="K313:N313"/>
    <mergeCell ref="K314:N314"/>
    <mergeCell ref="K315:N315"/>
    <mergeCell ref="K316:N316"/>
    <mergeCell ref="K317:N317"/>
    <mergeCell ref="K318:N318"/>
    <mergeCell ref="K319:N319"/>
    <mergeCell ref="K320:N320"/>
    <mergeCell ref="K321:N321"/>
    <mergeCell ref="K322:N322"/>
    <mergeCell ref="K323:N323"/>
    <mergeCell ref="K371:N371"/>
    <mergeCell ref="K372:N372"/>
    <mergeCell ref="K324:N324"/>
    <mergeCell ref="K325:N325"/>
    <mergeCell ref="K326:N326"/>
    <mergeCell ref="K327:N327"/>
    <mergeCell ref="K328:N328"/>
    <mergeCell ref="K329:N329"/>
    <mergeCell ref="K330:N330"/>
    <mergeCell ref="K331:N331"/>
    <mergeCell ref="K332:N332"/>
    <mergeCell ref="K333:N333"/>
    <mergeCell ref="K334:N334"/>
    <mergeCell ref="K335:N335"/>
    <mergeCell ref="K336:N336"/>
    <mergeCell ref="K337:N337"/>
    <mergeCell ref="K338:N338"/>
    <mergeCell ref="K339:N339"/>
    <mergeCell ref="K340:N340"/>
    <mergeCell ref="K373:N373"/>
    <mergeCell ref="K374:N374"/>
    <mergeCell ref="K375:N375"/>
    <mergeCell ref="K376:N376"/>
    <mergeCell ref="K377:N377"/>
    <mergeCell ref="K378:N378"/>
    <mergeCell ref="K379:N379"/>
    <mergeCell ref="K380:N380"/>
    <mergeCell ref="K381:N381"/>
    <mergeCell ref="K382:N382"/>
    <mergeCell ref="K383:N383"/>
    <mergeCell ref="K384:N384"/>
    <mergeCell ref="K385:N385"/>
    <mergeCell ref="K386:N386"/>
    <mergeCell ref="K387:N387"/>
    <mergeCell ref="K38:N38"/>
    <mergeCell ref="K39:N39"/>
    <mergeCell ref="K40:N40"/>
    <mergeCell ref="K341:N341"/>
    <mergeCell ref="K342:N342"/>
    <mergeCell ref="K343:N343"/>
    <mergeCell ref="K344:N344"/>
    <mergeCell ref="K345:N345"/>
    <mergeCell ref="K346:N346"/>
    <mergeCell ref="K347:N347"/>
    <mergeCell ref="K348:N348"/>
    <mergeCell ref="K349:N349"/>
    <mergeCell ref="K350:N350"/>
    <mergeCell ref="K351:N351"/>
    <mergeCell ref="K352:N352"/>
    <mergeCell ref="K311:N311"/>
    <mergeCell ref="K312:N312"/>
    <mergeCell ref="K403:N403"/>
    <mergeCell ref="K404:N404"/>
    <mergeCell ref="K470:N470"/>
    <mergeCell ref="K471:N471"/>
    <mergeCell ref="K472:N472"/>
    <mergeCell ref="K450:N450"/>
    <mergeCell ref="K451:N451"/>
    <mergeCell ref="K452:N452"/>
    <mergeCell ref="K453:N453"/>
    <mergeCell ref="K454:N454"/>
    <mergeCell ref="K455:N455"/>
    <mergeCell ref="K456:N456"/>
    <mergeCell ref="K457:N457"/>
    <mergeCell ref="K458:N458"/>
    <mergeCell ref="K459:N459"/>
    <mergeCell ref="K460:N460"/>
    <mergeCell ref="K461:N461"/>
    <mergeCell ref="K462:N462"/>
    <mergeCell ref="K463:N463"/>
    <mergeCell ref="K464:N464"/>
    <mergeCell ref="K465:N465"/>
    <mergeCell ref="K466:N466"/>
    <mergeCell ref="K408:N408"/>
    <mergeCell ref="K422:N422"/>
    <mergeCell ref="K423:N423"/>
    <mergeCell ref="AH2:AI2"/>
    <mergeCell ref="AH4:AI4"/>
    <mergeCell ref="AH5:AI5"/>
    <mergeCell ref="AH6:AI6"/>
    <mergeCell ref="AH7:AI7"/>
    <mergeCell ref="AH8:AI8"/>
    <mergeCell ref="AH9:AI9"/>
    <mergeCell ref="AH10:AI10"/>
    <mergeCell ref="AH11:AI11"/>
    <mergeCell ref="AH12:AI12"/>
    <mergeCell ref="AH13:AI13"/>
    <mergeCell ref="AH14:AI14"/>
    <mergeCell ref="AH15:AI15"/>
    <mergeCell ref="AH16:AI16"/>
    <mergeCell ref="AH17:AI17"/>
    <mergeCell ref="AH18:AI18"/>
    <mergeCell ref="AH19:AI19"/>
    <mergeCell ref="AH3:AI3"/>
    <mergeCell ref="AH20:AI20"/>
    <mergeCell ref="AH21:AI21"/>
    <mergeCell ref="AH22:AI22"/>
    <mergeCell ref="AH23:AI23"/>
    <mergeCell ref="AH24:AI24"/>
    <mergeCell ref="AH25:AI25"/>
    <mergeCell ref="AH26:AI26"/>
    <mergeCell ref="AH27:AI27"/>
    <mergeCell ref="AH28:AI28"/>
    <mergeCell ref="AH29:AI29"/>
    <mergeCell ref="AH30:AI30"/>
    <mergeCell ref="AH31:AI31"/>
    <mergeCell ref="AH32:AI32"/>
    <mergeCell ref="AH33:AI33"/>
    <mergeCell ref="AH34:AI34"/>
    <mergeCell ref="AH35:AI35"/>
    <mergeCell ref="AH36:AI36"/>
    <mergeCell ref="AH37:AI37"/>
    <mergeCell ref="AH38:AI38"/>
    <mergeCell ref="AH39:AI39"/>
    <mergeCell ref="AH40:AI40"/>
    <mergeCell ref="AH41:AI41"/>
    <mergeCell ref="AH42:AI42"/>
    <mergeCell ref="AH43:AI43"/>
    <mergeCell ref="AH44:AI44"/>
    <mergeCell ref="AH45:AI45"/>
    <mergeCell ref="AH46:AI46"/>
    <mergeCell ref="AH47:AI47"/>
    <mergeCell ref="AH48:AI48"/>
    <mergeCell ref="AH49:AI49"/>
    <mergeCell ref="AH50:AI50"/>
    <mergeCell ref="AH51:AI51"/>
    <mergeCell ref="AH52:AI52"/>
    <mergeCell ref="AH53:AI53"/>
    <mergeCell ref="AH55:AI55"/>
    <mergeCell ref="AH56:AI56"/>
    <mergeCell ref="AH57:AI57"/>
    <mergeCell ref="AH58:AI58"/>
    <mergeCell ref="AH59:AI59"/>
    <mergeCell ref="AH60:AI60"/>
    <mergeCell ref="AH61:AI61"/>
    <mergeCell ref="AH62:AI62"/>
    <mergeCell ref="AH63:AI63"/>
    <mergeCell ref="AH64:AI64"/>
    <mergeCell ref="AH65:AI65"/>
    <mergeCell ref="AH66:AI66"/>
    <mergeCell ref="AH67:AI67"/>
    <mergeCell ref="AH68:AI68"/>
    <mergeCell ref="AH69:AI69"/>
    <mergeCell ref="AH70:AI70"/>
    <mergeCell ref="AH71:AI71"/>
    <mergeCell ref="AH72:AI72"/>
    <mergeCell ref="AH73:AI73"/>
    <mergeCell ref="AH74:AI74"/>
    <mergeCell ref="AH75:AI75"/>
    <mergeCell ref="AH76:AI76"/>
    <mergeCell ref="AH77:AI77"/>
    <mergeCell ref="AH78:AI78"/>
    <mergeCell ref="AH79:AI79"/>
    <mergeCell ref="AH80:AI80"/>
    <mergeCell ref="AH81:AI81"/>
    <mergeCell ref="AH82:AI82"/>
    <mergeCell ref="AH83:AI83"/>
    <mergeCell ref="AH84:AI84"/>
    <mergeCell ref="AH85:AI85"/>
    <mergeCell ref="AH86:AI86"/>
    <mergeCell ref="AH87:AI87"/>
    <mergeCell ref="AH88:AI88"/>
    <mergeCell ref="AH89:AI89"/>
    <mergeCell ref="AH90:AI90"/>
    <mergeCell ref="AH91:AI91"/>
    <mergeCell ref="AH92:AI92"/>
    <mergeCell ref="AH93:AI93"/>
    <mergeCell ref="AH94:AI94"/>
    <mergeCell ref="AH95:AI95"/>
    <mergeCell ref="AH96:AI96"/>
    <mergeCell ref="AH97:AI97"/>
    <mergeCell ref="AH98:AI98"/>
    <mergeCell ref="AH99:AI99"/>
    <mergeCell ref="AH100:AI100"/>
    <mergeCell ref="AH101:AI101"/>
    <mergeCell ref="AH102:AI102"/>
    <mergeCell ref="AH103:AI103"/>
    <mergeCell ref="AH104:AI104"/>
    <mergeCell ref="AH105:AI105"/>
    <mergeCell ref="AH106:AI106"/>
    <mergeCell ref="AH107:AI107"/>
    <mergeCell ref="AH108:AI108"/>
    <mergeCell ref="AH109:AI109"/>
    <mergeCell ref="AH110:AI110"/>
    <mergeCell ref="AH111:AI111"/>
    <mergeCell ref="AH112:AI112"/>
    <mergeCell ref="AH113:AI113"/>
    <mergeCell ref="AH114:AI114"/>
    <mergeCell ref="AH115:AI115"/>
    <mergeCell ref="AH116:AI116"/>
    <mergeCell ref="AH117:AI117"/>
    <mergeCell ref="AH118:AI118"/>
    <mergeCell ref="AH119:AI119"/>
    <mergeCell ref="AH120:AI120"/>
    <mergeCell ref="AH121:AI121"/>
    <mergeCell ref="AH122:AI122"/>
    <mergeCell ref="AH126:AI126"/>
    <mergeCell ref="AH127:AI127"/>
    <mergeCell ref="AH128:AI128"/>
    <mergeCell ref="AH129:AI129"/>
    <mergeCell ref="AH130:AI130"/>
    <mergeCell ref="AH131:AI131"/>
    <mergeCell ref="AH132:AI132"/>
    <mergeCell ref="AH133:AI133"/>
    <mergeCell ref="AH134:AI134"/>
    <mergeCell ref="AH135:AI135"/>
    <mergeCell ref="AH136:AI136"/>
    <mergeCell ref="AH137:AI137"/>
    <mergeCell ref="AH138:AI138"/>
    <mergeCell ref="AH139:AI139"/>
    <mergeCell ref="AH140:AI140"/>
    <mergeCell ref="AH141:AI141"/>
    <mergeCell ref="AH142:AI142"/>
    <mergeCell ref="AH145:AI145"/>
    <mergeCell ref="AH146:AI146"/>
    <mergeCell ref="AH147:AI147"/>
    <mergeCell ref="AH148:AI148"/>
    <mergeCell ref="AH149:AI149"/>
    <mergeCell ref="AH150:AI150"/>
    <mergeCell ref="AH151:AI151"/>
    <mergeCell ref="AH152:AI152"/>
    <mergeCell ref="AH153:AI153"/>
    <mergeCell ref="AH154:AI154"/>
    <mergeCell ref="AH155:AI155"/>
    <mergeCell ref="AH156:AI156"/>
    <mergeCell ref="AH157:AI157"/>
    <mergeCell ref="AH158:AI158"/>
    <mergeCell ref="AH159:AI159"/>
    <mergeCell ref="AH160:AI160"/>
    <mergeCell ref="AH161:AI161"/>
    <mergeCell ref="AH162:AI162"/>
    <mergeCell ref="AH163:AI163"/>
    <mergeCell ref="AH164:AI164"/>
    <mergeCell ref="AH165:AI165"/>
    <mergeCell ref="AH166:AI166"/>
    <mergeCell ref="AH167:AI167"/>
    <mergeCell ref="AH168:AI168"/>
    <mergeCell ref="AH169:AI169"/>
    <mergeCell ref="AH170:AI170"/>
    <mergeCell ref="AH171:AI171"/>
    <mergeCell ref="AH172:AI172"/>
    <mergeCell ref="AH173:AI173"/>
    <mergeCell ref="AH174:AI174"/>
    <mergeCell ref="AH175:AI175"/>
    <mergeCell ref="AH176:AI176"/>
    <mergeCell ref="AH177:AI177"/>
    <mergeCell ref="AH178:AI178"/>
    <mergeCell ref="AH179:AI179"/>
    <mergeCell ref="AH180:AI180"/>
    <mergeCell ref="AH181:AI181"/>
    <mergeCell ref="AH182:AI182"/>
    <mergeCell ref="AH183:AI183"/>
    <mergeCell ref="AH184:AI184"/>
    <mergeCell ref="AH185:AI185"/>
    <mergeCell ref="AH186:AI186"/>
    <mergeCell ref="AH187:AI187"/>
    <mergeCell ref="AH188:AI188"/>
    <mergeCell ref="AH189:AI189"/>
    <mergeCell ref="AH190:AI190"/>
    <mergeCell ref="AH191:AI191"/>
    <mergeCell ref="AH192:AI192"/>
    <mergeCell ref="AH193:AI193"/>
    <mergeCell ref="AH194:AI194"/>
    <mergeCell ref="AH195:AI195"/>
    <mergeCell ref="AH196:AI196"/>
    <mergeCell ref="AH197:AI197"/>
    <mergeCell ref="AH198:AI198"/>
    <mergeCell ref="AH199:AI199"/>
    <mergeCell ref="AH200:AI200"/>
    <mergeCell ref="AH201:AI201"/>
    <mergeCell ref="AH202:AI202"/>
    <mergeCell ref="AH203:AI203"/>
    <mergeCell ref="AH204:AI204"/>
    <mergeCell ref="AH205:AI205"/>
    <mergeCell ref="AH206:AI206"/>
    <mergeCell ref="AH207:AI207"/>
    <mergeCell ref="AH208:AI208"/>
    <mergeCell ref="AH209:AI209"/>
    <mergeCell ref="AH210:AI210"/>
    <mergeCell ref="AH211:AI211"/>
    <mergeCell ref="AH212:AI212"/>
    <mergeCell ref="AH213:AI213"/>
    <mergeCell ref="AH214:AI214"/>
    <mergeCell ref="AH215:AI215"/>
    <mergeCell ref="AH216:AI216"/>
    <mergeCell ref="AH217:AI217"/>
    <mergeCell ref="AH218:AI218"/>
    <mergeCell ref="AH219:AI219"/>
    <mergeCell ref="AH220:AI220"/>
    <mergeCell ref="AH221:AI221"/>
    <mergeCell ref="AH222:AI222"/>
    <mergeCell ref="AH223:AI223"/>
    <mergeCell ref="AH224:AI224"/>
    <mergeCell ref="AH225:AI225"/>
    <mergeCell ref="AH226:AI226"/>
    <mergeCell ref="AH227:AI227"/>
    <mergeCell ref="AH228:AI228"/>
    <mergeCell ref="AH229:AI229"/>
    <mergeCell ref="AH230:AI230"/>
    <mergeCell ref="AH231:AI231"/>
    <mergeCell ref="AH232:AI232"/>
    <mergeCell ref="AH233:AI233"/>
    <mergeCell ref="AH234:AI234"/>
    <mergeCell ref="AH235:AI235"/>
    <mergeCell ref="AH236:AI236"/>
    <mergeCell ref="AH237:AI237"/>
    <mergeCell ref="AH238:AI238"/>
    <mergeCell ref="AH239:AI239"/>
    <mergeCell ref="AH240:AI240"/>
    <mergeCell ref="AH241:AI241"/>
    <mergeCell ref="AH242:AI242"/>
    <mergeCell ref="AH243:AI243"/>
    <mergeCell ref="AH244:AI244"/>
    <mergeCell ref="AH245:AI245"/>
    <mergeCell ref="AH246:AI246"/>
    <mergeCell ref="AH247:AI247"/>
    <mergeCell ref="AH248:AI248"/>
    <mergeCell ref="AH249:AI249"/>
    <mergeCell ref="AH250:AI250"/>
    <mergeCell ref="AH251:AI251"/>
    <mergeCell ref="AH252:AI252"/>
    <mergeCell ref="AH253:AI253"/>
    <mergeCell ref="AH254:AI254"/>
    <mergeCell ref="AH255:AI255"/>
    <mergeCell ref="AH256:AI256"/>
    <mergeCell ref="AH257:AI257"/>
    <mergeCell ref="AH258:AI258"/>
    <mergeCell ref="AH259:AI259"/>
    <mergeCell ref="AH260:AI260"/>
    <mergeCell ref="AH261:AI261"/>
    <mergeCell ref="AH262:AI262"/>
    <mergeCell ref="AH263:AI263"/>
    <mergeCell ref="AH264:AI264"/>
    <mergeCell ref="AH265:AI265"/>
    <mergeCell ref="AH266:AI266"/>
    <mergeCell ref="AH267:AI267"/>
    <mergeCell ref="AH268:AI268"/>
    <mergeCell ref="AH269:AI269"/>
    <mergeCell ref="AH270:AI270"/>
    <mergeCell ref="AH271:AI271"/>
    <mergeCell ref="AH272:AI272"/>
    <mergeCell ref="AH273:AI273"/>
    <mergeCell ref="AH274:AI274"/>
    <mergeCell ref="AH275:AI275"/>
    <mergeCell ref="AH276:AI276"/>
    <mergeCell ref="AH277:AI277"/>
    <mergeCell ref="AH278:AI278"/>
    <mergeCell ref="AH279:AI279"/>
    <mergeCell ref="AH280:AI280"/>
    <mergeCell ref="AH282:AI282"/>
    <mergeCell ref="AH283:AI283"/>
    <mergeCell ref="AH284:AI284"/>
    <mergeCell ref="AH285:AI285"/>
    <mergeCell ref="AH286:AI286"/>
    <mergeCell ref="AH287:AI287"/>
    <mergeCell ref="AH288:AI288"/>
    <mergeCell ref="AH289:AI289"/>
    <mergeCell ref="AH290:AI290"/>
    <mergeCell ref="AH291:AI291"/>
    <mergeCell ref="AH292:AI292"/>
    <mergeCell ref="AH293:AI293"/>
    <mergeCell ref="AH294:AI294"/>
    <mergeCell ref="AH295:AI295"/>
    <mergeCell ref="AH296:AI296"/>
    <mergeCell ref="AH297:AI297"/>
    <mergeCell ref="AH298:AI298"/>
    <mergeCell ref="AH299:AI299"/>
    <mergeCell ref="AH300:AI300"/>
    <mergeCell ref="AH301:AI301"/>
    <mergeCell ref="AH302:AI302"/>
    <mergeCell ref="AH303:AI303"/>
    <mergeCell ref="AH304:AI304"/>
    <mergeCell ref="AH305:AI305"/>
    <mergeCell ref="AH306:AI306"/>
    <mergeCell ref="AH307:AI307"/>
    <mergeCell ref="AH308:AI308"/>
    <mergeCell ref="AH309:AI309"/>
    <mergeCell ref="AH310:AI310"/>
    <mergeCell ref="AH311:AI311"/>
    <mergeCell ref="AH312:AI312"/>
    <mergeCell ref="AH313:AI313"/>
    <mergeCell ref="AH314:AI314"/>
    <mergeCell ref="AH315:AI315"/>
    <mergeCell ref="AH322:AI322"/>
    <mergeCell ref="AH323:AI323"/>
    <mergeCell ref="AH324:AI324"/>
    <mergeCell ref="AH325:AI325"/>
    <mergeCell ref="AH326:AI326"/>
    <mergeCell ref="AH327:AI327"/>
    <mergeCell ref="AH328:AI328"/>
    <mergeCell ref="AH329:AI329"/>
    <mergeCell ref="AH330:AI330"/>
    <mergeCell ref="AH331:AI331"/>
    <mergeCell ref="AH332:AI332"/>
    <mergeCell ref="AH333:AI333"/>
    <mergeCell ref="AH334:AI334"/>
    <mergeCell ref="AH335:AI335"/>
    <mergeCell ref="AH336:AI336"/>
    <mergeCell ref="AH337:AI337"/>
    <mergeCell ref="AH338:AI338"/>
    <mergeCell ref="AH339:AI339"/>
    <mergeCell ref="AH340:AI340"/>
    <mergeCell ref="AH341:AI341"/>
    <mergeCell ref="AH342:AI342"/>
    <mergeCell ref="AH343:AI343"/>
    <mergeCell ref="AH344:AI344"/>
    <mergeCell ref="AH345:AI345"/>
    <mergeCell ref="AH346:AI346"/>
    <mergeCell ref="AH347:AI347"/>
    <mergeCell ref="AH348:AI348"/>
    <mergeCell ref="AH349:AI349"/>
    <mergeCell ref="AH350:AI350"/>
    <mergeCell ref="AH351:AI351"/>
    <mergeCell ref="AH352:AI352"/>
    <mergeCell ref="AH353:AI353"/>
    <mergeCell ref="AH354:AI354"/>
    <mergeCell ref="AH355:AI355"/>
    <mergeCell ref="AH356:AI356"/>
    <mergeCell ref="AH357:AI357"/>
    <mergeCell ref="AH358:AI358"/>
    <mergeCell ref="AH359:AI359"/>
    <mergeCell ref="AH360:AI360"/>
    <mergeCell ref="AH361:AI361"/>
    <mergeCell ref="AH362:AI362"/>
    <mergeCell ref="AH363:AI363"/>
    <mergeCell ref="AH364:AI364"/>
    <mergeCell ref="AH365:AI365"/>
    <mergeCell ref="AH366:AI366"/>
    <mergeCell ref="AH367:AI367"/>
    <mergeCell ref="AH368:AI368"/>
    <mergeCell ref="AH369:AI369"/>
    <mergeCell ref="AH370:AI370"/>
    <mergeCell ref="AH371:AI371"/>
    <mergeCell ref="AH372:AI372"/>
    <mergeCell ref="AH373:AI373"/>
    <mergeCell ref="AH374:AI374"/>
    <mergeCell ref="AH375:AI375"/>
    <mergeCell ref="AH376:AI376"/>
    <mergeCell ref="AH377:AI377"/>
    <mergeCell ref="AH378:AI378"/>
    <mergeCell ref="AH379:AI379"/>
    <mergeCell ref="AH380:AI380"/>
    <mergeCell ref="AH381:AI381"/>
    <mergeCell ref="AH382:AI382"/>
    <mergeCell ref="AH383:AI383"/>
    <mergeCell ref="AH384:AI384"/>
    <mergeCell ref="AH385:AI385"/>
    <mergeCell ref="AH386:AI386"/>
    <mergeCell ref="AH387:AI387"/>
    <mergeCell ref="AH388:AI388"/>
    <mergeCell ref="AH389:AI389"/>
    <mergeCell ref="AH390:AI390"/>
    <mergeCell ref="AH391:AI391"/>
    <mergeCell ref="AH392:AI392"/>
    <mergeCell ref="AH393:AI393"/>
    <mergeCell ref="AH394:AI394"/>
    <mergeCell ref="AH395:AI395"/>
    <mergeCell ref="AH396:AI396"/>
    <mergeCell ref="AH397:AI397"/>
    <mergeCell ref="AH398:AI398"/>
    <mergeCell ref="AH399:AI399"/>
    <mergeCell ref="AH400:AI400"/>
    <mergeCell ref="AH401:AI401"/>
    <mergeCell ref="AH402:AI402"/>
    <mergeCell ref="AH403:AI403"/>
    <mergeCell ref="AH404:AI404"/>
    <mergeCell ref="AH405:AI405"/>
    <mergeCell ref="AH406:AI406"/>
    <mergeCell ref="AH408:AI408"/>
    <mergeCell ref="AH409:AI409"/>
    <mergeCell ref="AH410:AI410"/>
    <mergeCell ref="AH411:AI411"/>
    <mergeCell ref="AH412:AI412"/>
    <mergeCell ref="AH413:AI413"/>
    <mergeCell ref="AH414:AI414"/>
    <mergeCell ref="AH415:AI415"/>
    <mergeCell ref="AH416:AI416"/>
    <mergeCell ref="AH417:AI417"/>
    <mergeCell ref="AH418:AI418"/>
    <mergeCell ref="AH419:AI419"/>
    <mergeCell ref="AH420:AI420"/>
    <mergeCell ref="AH421:AI421"/>
    <mergeCell ref="AH422:AI422"/>
    <mergeCell ref="AH423:AI423"/>
    <mergeCell ref="AH424:AI424"/>
    <mergeCell ref="AH428:AI428"/>
    <mergeCell ref="AH429:AI429"/>
    <mergeCell ref="AH430:AI430"/>
    <mergeCell ref="AH431:AI431"/>
    <mergeCell ref="AH432:AI432"/>
    <mergeCell ref="AH433:AI433"/>
    <mergeCell ref="AH434:AI434"/>
    <mergeCell ref="AH435:AI435"/>
    <mergeCell ref="AH436:AI436"/>
    <mergeCell ref="AH437:AI437"/>
    <mergeCell ref="AH438:AI438"/>
    <mergeCell ref="AH439:AI439"/>
    <mergeCell ref="AH440:AI440"/>
    <mergeCell ref="AH441:AI441"/>
    <mergeCell ref="AH442:AI442"/>
    <mergeCell ref="AH443:AI443"/>
    <mergeCell ref="AH444:AI444"/>
    <mergeCell ref="AH464:AI464"/>
    <mergeCell ref="AH465:AI465"/>
    <mergeCell ref="AH466:AI466"/>
    <mergeCell ref="AH467:AI467"/>
    <mergeCell ref="AH468:AI468"/>
    <mergeCell ref="AH469:AI469"/>
    <mergeCell ref="AH470:AI470"/>
    <mergeCell ref="AH471:AI471"/>
    <mergeCell ref="AH472:AI472"/>
    <mergeCell ref="AH446:AI446"/>
    <mergeCell ref="AH447:AI447"/>
    <mergeCell ref="AH448:AI448"/>
    <mergeCell ref="AH449:AI449"/>
    <mergeCell ref="AH450:AI450"/>
    <mergeCell ref="AH451:AI451"/>
    <mergeCell ref="AH452:AI452"/>
    <mergeCell ref="AH453:AI453"/>
    <mergeCell ref="AH454:AI454"/>
    <mergeCell ref="AH455:AI455"/>
    <mergeCell ref="AH456:AI456"/>
    <mergeCell ref="AH457:AI457"/>
    <mergeCell ref="AH458:AI458"/>
    <mergeCell ref="AH459:AI459"/>
    <mergeCell ref="AH460:AI460"/>
    <mergeCell ref="AH461:AI461"/>
    <mergeCell ref="AH462:AI462"/>
  </mergeCells>
  <phoneticPr fontId="78"/>
  <dataValidations count="13">
    <dataValidation type="list" allowBlank="1" showInputMessage="1" showErrorMessage="1" sqref="Y3:Y52 X3:X472 Y55:Y472" xr:uid="{00000000-0002-0000-0D00-000000000000}">
      <formula1>"一般施設,特例施設"</formula1>
    </dataValidation>
    <dataValidation type="list" allowBlank="1" showInputMessage="1" showErrorMessage="1" sqref="S3:S472" xr:uid="{00000000-0002-0000-0D00-000001000000}">
      <formula1>$AP$476:$AP$485</formula1>
    </dataValidation>
    <dataValidation type="list" allowBlank="1" showInputMessage="1" showErrorMessage="1" sqref="G453:J472" xr:uid="{00000000-0002-0000-0D00-000002000000}">
      <formula1>$AP$470:$AP$472</formula1>
    </dataValidation>
    <dataValidation type="list" allowBlank="1" showInputMessage="1" showErrorMessage="1" sqref="G403:G452 H403:J451" xr:uid="{00000000-0002-0000-0D00-000003000000}">
      <formula1>$AP$421:$AP$431</formula1>
    </dataValidation>
    <dataValidation type="list" allowBlank="1" showInputMessage="1" showErrorMessage="1" sqref="G3:J52" xr:uid="{00000000-0002-0000-0D00-000004000000}">
      <formula1>$AP$20:$AP$25</formula1>
    </dataValidation>
    <dataValidation type="list" allowBlank="1" showInputMessage="1" showErrorMessage="1" sqref="G53:G102 H55:J102" xr:uid="{00000000-0002-0000-0D00-000005000000}">
      <formula1>$AP$72:$AP$86</formula1>
    </dataValidation>
    <dataValidation type="list" allowBlank="1" showInputMessage="1" showErrorMessage="1" sqref="G353:J402" xr:uid="{00000000-0002-0000-0D00-000006000000}">
      <formula1>$AP$371:$AP$394</formula1>
    </dataValidation>
    <dataValidation type="list" allowBlank="1" showInputMessage="1" showErrorMessage="1" sqref="G303:J352" xr:uid="{00000000-0002-0000-0D00-000007000000}">
      <formula1>$AP$321:$AP$331</formula1>
    </dataValidation>
    <dataValidation type="list" allowBlank="1" showInputMessage="1" showErrorMessage="1" sqref="G253:J302" xr:uid="{00000000-0002-0000-0D00-000008000000}">
      <formula1>$AP$271:$AP$286</formula1>
    </dataValidation>
    <dataValidation type="list" allowBlank="1" showInputMessage="1" showErrorMessage="1" sqref="G203:J252" xr:uid="{00000000-0002-0000-0D00-000009000000}">
      <formula1>$AP$221:$AP$229</formula1>
    </dataValidation>
    <dataValidation type="list" allowBlank="1" showInputMessage="1" showErrorMessage="1" sqref="G153:J202" xr:uid="{00000000-0002-0000-0D00-00000A000000}">
      <formula1>$AP$171:$AP$190</formula1>
    </dataValidation>
    <dataValidation type="list" allowBlank="1" showInputMessage="1" showErrorMessage="1" sqref="G103:J152" xr:uid="{00000000-0002-0000-0D00-00000B000000}">
      <formula1>$AP$121:$AP$127</formula1>
    </dataValidation>
    <dataValidation type="date" allowBlank="1" showInputMessage="1" showErrorMessage="1" sqref="AH3:AI472" xr:uid="{00000000-0002-0000-0D00-00000C000000}">
      <formula1>1</formula1>
      <formula2>73051</formula2>
    </dataValidation>
  </dataValidations>
  <printOptions horizontalCentered="1"/>
  <pageMargins left="0.70866141732283472" right="0.15748031496062992" top="0.54" bottom="0.23" header="0.54" footer="0.31496062992125984"/>
  <pageSetup paperSize="8" scale="59" fitToHeight="1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AE101"/>
  <sheetViews>
    <sheetView view="pageBreakPreview" zoomScaleNormal="130" zoomScaleSheetLayoutView="100" workbookViewId="0">
      <pane xSplit="1" ySplit="2" topLeftCell="B3" activePane="bottomRight" state="frozen"/>
      <selection pane="topRight" activeCell="B1" sqref="B1"/>
      <selection pane="bottomLeft" activeCell="A3" sqref="A3"/>
      <selection pane="bottomRight" activeCell="B5" sqref="B5:D5"/>
    </sheetView>
  </sheetViews>
  <sheetFormatPr defaultRowHeight="18" customHeight="1" x14ac:dyDescent="0.15"/>
  <cols>
    <col min="1" max="2" width="5.375" style="162" customWidth="1"/>
    <col min="3" max="4" width="5.375" style="164" customWidth="1"/>
    <col min="5" max="7" width="5.375" style="171" customWidth="1"/>
    <col min="8" max="8" width="5.375" style="162" customWidth="1"/>
    <col min="9" max="14" width="5.375" style="172" customWidth="1"/>
    <col min="15" max="15" width="5.25" style="162" customWidth="1"/>
    <col min="16" max="18" width="12.25" style="164" hidden="1" customWidth="1"/>
    <col min="19" max="19" width="12.25" style="164" customWidth="1"/>
    <col min="20" max="16384" width="9" style="164"/>
  </cols>
  <sheetData>
    <row r="1" spans="1:31" s="162" customFormat="1" ht="18" customHeight="1" x14ac:dyDescent="0.15">
      <c r="A1" s="1093" t="s">
        <v>97</v>
      </c>
      <c r="B1" s="1094"/>
      <c r="C1" s="1094"/>
      <c r="D1" s="1095"/>
      <c r="E1" s="1100" t="s">
        <v>98</v>
      </c>
      <c r="F1" s="1100"/>
      <c r="G1" s="1100"/>
      <c r="H1" s="1100" t="s">
        <v>62</v>
      </c>
      <c r="I1" s="1101" t="s">
        <v>78</v>
      </c>
      <c r="J1" s="1102" t="s">
        <v>353</v>
      </c>
      <c r="K1" s="1103"/>
      <c r="L1" s="1104"/>
      <c r="M1" s="1090" t="s">
        <v>516</v>
      </c>
      <c r="N1" s="1091"/>
      <c r="O1" s="1092"/>
      <c r="Q1" s="188">
        <f>入力公園!A2</f>
        <v>9999</v>
      </c>
    </row>
    <row r="2" spans="1:31" s="162" customFormat="1" ht="18" customHeight="1" x14ac:dyDescent="0.15">
      <c r="A2" s="1096"/>
      <c r="B2" s="1097"/>
      <c r="C2" s="1097"/>
      <c r="D2" s="1098"/>
      <c r="E2" s="163" t="s">
        <v>100</v>
      </c>
      <c r="F2" s="163" t="s">
        <v>101</v>
      </c>
      <c r="G2" s="163" t="s">
        <v>102</v>
      </c>
      <c r="H2" s="1100"/>
      <c r="I2" s="1101"/>
      <c r="J2" s="1105"/>
      <c r="K2" s="1106"/>
      <c r="L2" s="1107"/>
      <c r="M2" s="1081"/>
      <c r="N2" s="1082"/>
      <c r="O2" s="1083"/>
    </row>
    <row r="3" spans="1:31" ht="18" customHeight="1" x14ac:dyDescent="0.15">
      <c r="A3" s="1084" t="s">
        <v>519</v>
      </c>
      <c r="B3" s="1075" t="s">
        <v>763</v>
      </c>
      <c r="C3" s="1076"/>
      <c r="D3" s="1077"/>
      <c r="E3" s="264">
        <v>5</v>
      </c>
      <c r="F3" s="265">
        <v>0.3</v>
      </c>
      <c r="G3" s="266">
        <v>2</v>
      </c>
      <c r="H3" s="248" t="str">
        <f t="shared" ref="H3:H22" si="0">IF(B3="","","本")</f>
        <v>本</v>
      </c>
      <c r="I3" s="271">
        <v>1</v>
      </c>
      <c r="J3" s="1078" t="s">
        <v>765</v>
      </c>
      <c r="K3" s="1079"/>
      <c r="L3" s="1080"/>
      <c r="M3" s="1078" t="s">
        <v>766</v>
      </c>
      <c r="N3" s="1079"/>
      <c r="O3" s="1080"/>
      <c r="Q3" s="164">
        <v>1</v>
      </c>
      <c r="R3" s="189" t="str">
        <f>IF(ISBLANK(B3),"","INSERT INTO [PMS_chiba].[dbo].[PLANT_BASE_TABLE]
"&amp;" ([PLB_PLANT_ID]
"&amp;" ,[PLB_PARK_ID]
"&amp;" ,[PLB_PLANT_KIND_ID]
"&amp;" ,[PBL_PLANT_NAME]
"&amp;" ,[PLB_QTY]
"&amp;" ,[PLB_UNIT]
"&amp;" ,[PLB_HEIGHT]
"&amp;" ,[PLB_WIDTH]
"&amp;" ,[PLB_TEKKYO_FLAG]
"&amp;" ,[PLB_NOTE]
"&amp;" ,[PLB_PICTURE]
)
SELECT MAX([PLB_PLANT_ID])+1
,"&amp;$Q$1&amp;"
,"&amp;Q3&amp;"
,'"&amp;B3&amp;"'"&amp;"
,"&amp;IF(ISBLANK(I3),0,I3)&amp;"
,"&amp;IF(ISBLANK(H3),"NULL","'"&amp;H3&amp;"'")&amp;"
,"&amp;IF(ISBLANK(E3),0,E3)&amp;"
,"&amp;IF(ISBLANK(G3),0,G3)&amp;"
 ,0
,"&amp;IF(ISBLANK(J3),IF(ISBLANK(F3),"NULL","'規格C:"&amp;F3&amp;"'"),"'"&amp;J3&amp;" 規格C:"&amp;F3&amp;"'")&amp;"
,ltrim(str(MAX([PLB_PLANT_ID])+1))+'/'+'"&amp;M3&amp;"'"&amp;"
  FROM [PMS_chiba].[dbo].[PLANT_BASE_TABLE]")</f>
        <v>INSERT INTO [PMS_chiba].[dbo].[PLANT_BASE_TABLE]
 ([PLB_PLANT_ID]
 ,[PLB_PARK_ID]
 ,[PLB_PLANT_KIND_ID]
 ,[PBL_PLANT_NAME]
 ,[PLB_QTY]
 ,[PLB_UNIT]
 ,[PLB_HEIGHT]
 ,[PLB_WIDTH]
 ,[PLB_TEKKYO_FLAG]
 ,[PLB_NOTE]
 ,[PLB_PICTURE]
)
SELECT MAX([PLB_PLANT_ID])+1
,9999
,1
,'ソメイヨシノ'
,1
,'本'
,5
,2
 ,0
,'二脚鳥居支柱（添木付） 規格C:0.3'
,ltrim(str(MAX([PLB_PLANT_ID])+1))+'/'+'20160401_千葉第１公園_ソメイヨシノ.jpg'
  FROM [PMS_chiba].[dbo].[PLANT_BASE_TABLE]</v>
      </c>
      <c r="S3" s="165"/>
      <c r="T3" s="165"/>
      <c r="U3" s="165"/>
      <c r="V3" s="165"/>
      <c r="W3" s="165"/>
      <c r="X3" s="165"/>
      <c r="Y3" s="165"/>
      <c r="Z3" s="165"/>
      <c r="AA3" s="165"/>
      <c r="AB3" s="165"/>
      <c r="AC3" s="165"/>
      <c r="AD3" s="165"/>
      <c r="AE3" s="165"/>
    </row>
    <row r="4" spans="1:31" ht="18" customHeight="1" x14ac:dyDescent="0.15">
      <c r="A4" s="1085"/>
      <c r="B4" s="1075" t="s">
        <v>764</v>
      </c>
      <c r="C4" s="1076"/>
      <c r="D4" s="1077"/>
      <c r="E4" s="267">
        <v>3.2</v>
      </c>
      <c r="F4" s="268">
        <v>0.24</v>
      </c>
      <c r="G4" s="267">
        <v>1</v>
      </c>
      <c r="H4" s="248" t="str">
        <f t="shared" si="0"/>
        <v>本</v>
      </c>
      <c r="I4" s="272">
        <v>2</v>
      </c>
      <c r="J4" s="1078" t="s">
        <v>765</v>
      </c>
      <c r="K4" s="1079"/>
      <c r="L4" s="1080"/>
      <c r="M4" s="1078" t="s">
        <v>767</v>
      </c>
      <c r="N4" s="1079"/>
      <c r="O4" s="1080"/>
      <c r="Q4" s="164">
        <v>1</v>
      </c>
      <c r="R4" s="189" t="str">
        <f t="shared" ref="R4:R67" si="1">IF(ISBLANK(B4),"","INSERT INTO [PMS_chiba].[dbo].[PLANT_BASE_TABLE]
"&amp;" ([PLB_PLANT_ID]
"&amp;" ,[PLB_PARK_ID]
"&amp;" ,[PLB_PLANT_KIND_ID]
"&amp;" ,[PBL_PLANT_NAME]
"&amp;" ,[PLB_QTY]
"&amp;" ,[PLB_UNIT]
"&amp;" ,[PLB_HEIGHT]
"&amp;" ,[PLB_WIDTH]
"&amp;" ,[PLB_TEKKYO_FLAG]
"&amp;" ,[PLB_NOTE]
"&amp;" ,[PLB_PICTURE]
)
SELECT MAX([PLB_PLANT_ID])+1
,"&amp;$Q$1&amp;"
,"&amp;Q4&amp;"
,'"&amp;B4&amp;"'"&amp;"
,"&amp;IF(ISBLANK(I4),0,I4)&amp;"
,"&amp;IF(ISBLANK(H4),"NULL","'"&amp;H4&amp;"'")&amp;"
,"&amp;IF(ISBLANK(E4),0,E4)&amp;"
,"&amp;IF(ISBLANK(G4),0,G4)&amp;"
 ,0
,"&amp;IF(ISBLANK(J4),IF(ISBLANK(F4),"NULL","'規格C:"&amp;F4&amp;"'"),"'"&amp;J4&amp;" 規格C:"&amp;F4&amp;"'")&amp;"
,ltrim(str(MAX([PLB_PLANT_ID])+1))+'/'+'"&amp;M4&amp;"'"&amp;"
  FROM [PMS_chiba].[dbo].[PLANT_BASE_TABLE]")</f>
        <v>INSERT INTO [PMS_chiba].[dbo].[PLANT_BASE_TABLE]
 ([PLB_PLANT_ID]
 ,[PLB_PARK_ID]
 ,[PLB_PLANT_KIND_ID]
 ,[PBL_PLANT_NAME]
 ,[PLB_QTY]
 ,[PLB_UNIT]
 ,[PLB_HEIGHT]
 ,[PLB_WIDTH]
 ,[PLB_TEKKYO_FLAG]
 ,[PLB_NOTE]
 ,[PLB_PICTURE]
)
SELECT MAX([PLB_PLANT_ID])+1
,9999
,1
,'ヤマモモ'
,2
,'本'
,3.2
,1
 ,0
,'二脚鳥居支柱（添木付） 規格C:0.24'
,ltrim(str(MAX([PLB_PLANT_ID])+1))+'/'+'20160401_千葉第１公園.ヤマモモ.jpg'
  FROM [PMS_chiba].[dbo].[PLANT_BASE_TABLE]</v>
      </c>
      <c r="S4" s="165"/>
      <c r="T4" s="165"/>
      <c r="U4" s="165"/>
      <c r="V4" s="165"/>
      <c r="W4" s="165"/>
      <c r="X4" s="165"/>
      <c r="Y4" s="165"/>
      <c r="Z4" s="165"/>
      <c r="AA4" s="165"/>
      <c r="AB4" s="165"/>
      <c r="AC4" s="165"/>
      <c r="AD4" s="165"/>
      <c r="AE4" s="165"/>
    </row>
    <row r="5" spans="1:31" ht="18" customHeight="1" x14ac:dyDescent="0.15">
      <c r="A5" s="1085"/>
      <c r="B5" s="1075"/>
      <c r="C5" s="1076"/>
      <c r="D5" s="1077"/>
      <c r="E5" s="269"/>
      <c r="F5" s="270"/>
      <c r="G5" s="269"/>
      <c r="H5" s="173" t="str">
        <f t="shared" si="0"/>
        <v/>
      </c>
      <c r="I5" s="273"/>
      <c r="J5" s="1078"/>
      <c r="K5" s="1079"/>
      <c r="L5" s="1080"/>
      <c r="M5" s="1078"/>
      <c r="N5" s="1079"/>
      <c r="O5" s="1080"/>
      <c r="Q5" s="164">
        <v>1</v>
      </c>
      <c r="R5" s="189" t="str">
        <f t="shared" si="1"/>
        <v/>
      </c>
      <c r="S5" s="165"/>
      <c r="T5" s="165"/>
      <c r="U5" s="165"/>
      <c r="V5" s="165"/>
      <c r="W5" s="165"/>
      <c r="X5" s="76"/>
      <c r="Y5" s="165"/>
      <c r="Z5" s="76"/>
      <c r="AA5" s="76"/>
      <c r="AB5" s="165"/>
      <c r="AC5" s="165"/>
      <c r="AD5" s="165"/>
      <c r="AE5" s="165"/>
    </row>
    <row r="6" spans="1:31" ht="18" customHeight="1" x14ac:dyDescent="0.15">
      <c r="A6" s="1085"/>
      <c r="B6" s="1075"/>
      <c r="C6" s="1076"/>
      <c r="D6" s="1077"/>
      <c r="E6" s="269"/>
      <c r="F6" s="270"/>
      <c r="G6" s="269"/>
      <c r="H6" s="173" t="str">
        <f t="shared" si="0"/>
        <v/>
      </c>
      <c r="I6" s="273"/>
      <c r="J6" s="1078"/>
      <c r="K6" s="1079"/>
      <c r="L6" s="1080"/>
      <c r="M6" s="1078"/>
      <c r="N6" s="1079"/>
      <c r="O6" s="1080"/>
      <c r="Q6" s="164">
        <v>1</v>
      </c>
      <c r="R6" s="189" t="str">
        <f t="shared" si="1"/>
        <v/>
      </c>
      <c r="S6" s="165"/>
      <c r="T6" s="165"/>
      <c r="U6" s="165"/>
      <c r="V6" s="165"/>
      <c r="W6" s="165"/>
      <c r="X6" s="76"/>
      <c r="Y6" s="165"/>
      <c r="Z6" s="76"/>
      <c r="AA6" s="76"/>
      <c r="AB6" s="165"/>
      <c r="AC6" s="165"/>
      <c r="AD6" s="165"/>
      <c r="AE6" s="165"/>
    </row>
    <row r="7" spans="1:31" ht="18" customHeight="1" x14ac:dyDescent="0.15">
      <c r="A7" s="1085"/>
      <c r="B7" s="1075"/>
      <c r="C7" s="1076"/>
      <c r="D7" s="1077"/>
      <c r="E7" s="269"/>
      <c r="F7" s="270"/>
      <c r="G7" s="269"/>
      <c r="H7" s="173" t="str">
        <f t="shared" si="0"/>
        <v/>
      </c>
      <c r="I7" s="273"/>
      <c r="J7" s="1078"/>
      <c r="K7" s="1079"/>
      <c r="L7" s="1080"/>
      <c r="M7" s="1078"/>
      <c r="N7" s="1079"/>
      <c r="O7" s="1080"/>
      <c r="Q7" s="164">
        <v>1</v>
      </c>
      <c r="R7" s="189" t="str">
        <f>IF(ISBLANK(B7),"","INSERT INTO [PMS_chiba].[dbo].[PLANT_BASE_TABLE]
"&amp;" ([PLB_PLANT_ID]
"&amp;" ,[PLB_PARK_ID]
"&amp;" ,[PLB_PLANT_KIND_ID]
"&amp;" ,[PBL_PLANT_NAME]
"&amp;" ,[PLB_QTY]
"&amp;" ,[PLB_UNIT]
"&amp;" ,[PLB_HEIGHT]
"&amp;" ,[PLB_WIDTH]
"&amp;" ,[PLB_TEKKYO_FLAG]
"&amp;" ,[PLB_NOTE]
"&amp;" ,[PLB_PICTURE]
)
SELECT MAX([PLB_PLANT_ID])+1
,"&amp;$Q$1&amp;"
,"&amp;Q7&amp;"
,'"&amp;B7&amp;"'"&amp;"
,"&amp;IF(ISBLANK(I7),0,I7)&amp;"
,"&amp;IF(ISBLANK(H7),"NULL","'"&amp;H7&amp;"'")&amp;"
,"&amp;IF(ISBLANK(E7),0,E7)&amp;"
,"&amp;IF(ISBLANK(G7),0,G7)&amp;"
 ,0
,"&amp;IF(ISBLANK(J7),IF(ISBLANK(F7),"NULL","'規格C:"&amp;F7&amp;"'"),"'"&amp;J7&amp;" 規格C:"&amp;F7&amp;"'")&amp;"
,ltrim(str(MAX([PLB_PLANT_ID])+1))+'/'+'"&amp;M7&amp;"'"&amp;"
  FROM [PMS_chiba].[dbo].[PLANT_BASE_TABLE]")</f>
        <v/>
      </c>
      <c r="S7" s="165"/>
      <c r="T7" s="165"/>
      <c r="U7" s="165"/>
      <c r="V7" s="165"/>
      <c r="W7" s="165"/>
      <c r="X7" s="77"/>
      <c r="Y7" s="165"/>
      <c r="Z7" s="76"/>
      <c r="AA7" s="76"/>
      <c r="AB7" s="165"/>
      <c r="AC7" s="165"/>
      <c r="AD7" s="165"/>
      <c r="AE7" s="165"/>
    </row>
    <row r="8" spans="1:31" ht="18" customHeight="1" x14ac:dyDescent="0.15">
      <c r="A8" s="1085"/>
      <c r="B8" s="1075"/>
      <c r="C8" s="1076"/>
      <c r="D8" s="1077"/>
      <c r="E8" s="269"/>
      <c r="F8" s="270"/>
      <c r="G8" s="269"/>
      <c r="H8" s="173" t="str">
        <f t="shared" si="0"/>
        <v/>
      </c>
      <c r="I8" s="273"/>
      <c r="J8" s="1078"/>
      <c r="K8" s="1079"/>
      <c r="L8" s="1080"/>
      <c r="M8" s="1078"/>
      <c r="N8" s="1079"/>
      <c r="O8" s="1080"/>
      <c r="Q8" s="164">
        <v>1</v>
      </c>
      <c r="R8" s="189" t="str">
        <f t="shared" si="1"/>
        <v/>
      </c>
      <c r="S8" s="165"/>
      <c r="T8" s="165"/>
      <c r="U8" s="165"/>
      <c r="V8" s="165"/>
      <c r="W8" s="165"/>
      <c r="X8" s="165"/>
      <c r="Y8" s="165"/>
      <c r="Z8" s="165"/>
      <c r="AA8" s="165"/>
      <c r="AB8" s="165"/>
      <c r="AC8" s="165"/>
      <c r="AD8" s="165"/>
      <c r="AE8" s="165"/>
    </row>
    <row r="9" spans="1:31" ht="18" customHeight="1" x14ac:dyDescent="0.15">
      <c r="A9" s="1085"/>
      <c r="B9" s="1075"/>
      <c r="C9" s="1076"/>
      <c r="D9" s="1077"/>
      <c r="E9" s="269"/>
      <c r="F9" s="270"/>
      <c r="G9" s="269"/>
      <c r="H9" s="173" t="str">
        <f t="shared" si="0"/>
        <v/>
      </c>
      <c r="I9" s="273"/>
      <c r="J9" s="1078"/>
      <c r="K9" s="1079"/>
      <c r="L9" s="1080"/>
      <c r="M9" s="1078"/>
      <c r="N9" s="1079"/>
      <c r="O9" s="1080"/>
      <c r="Q9" s="164">
        <v>1</v>
      </c>
      <c r="R9" s="189" t="str">
        <f t="shared" si="1"/>
        <v/>
      </c>
      <c r="S9" s="165"/>
      <c r="T9" s="165"/>
      <c r="U9" s="165"/>
      <c r="V9" s="165"/>
      <c r="W9" s="165"/>
      <c r="X9" s="165"/>
      <c r="Y9" s="165"/>
      <c r="Z9" s="165"/>
      <c r="AA9" s="165"/>
      <c r="AB9" s="165"/>
      <c r="AC9" s="165"/>
      <c r="AD9" s="165"/>
      <c r="AE9" s="165"/>
    </row>
    <row r="10" spans="1:31" ht="18" customHeight="1" x14ac:dyDescent="0.15">
      <c r="A10" s="1085"/>
      <c r="B10" s="1075"/>
      <c r="C10" s="1076"/>
      <c r="D10" s="1077"/>
      <c r="E10" s="269"/>
      <c r="F10" s="270"/>
      <c r="G10" s="269"/>
      <c r="H10" s="173" t="str">
        <f t="shared" si="0"/>
        <v/>
      </c>
      <c r="I10" s="273"/>
      <c r="J10" s="1078"/>
      <c r="K10" s="1079"/>
      <c r="L10" s="1080"/>
      <c r="M10" s="1078"/>
      <c r="N10" s="1079"/>
      <c r="O10" s="1080"/>
      <c r="Q10" s="164">
        <v>1</v>
      </c>
      <c r="R10" s="189" t="str">
        <f t="shared" si="1"/>
        <v/>
      </c>
      <c r="S10" s="165"/>
      <c r="T10" s="165"/>
      <c r="U10" s="165"/>
      <c r="V10" s="165"/>
      <c r="W10" s="165"/>
      <c r="X10" s="165"/>
      <c r="Y10" s="165"/>
      <c r="Z10" s="165"/>
      <c r="AA10" s="165"/>
      <c r="AB10" s="165"/>
      <c r="AC10" s="165"/>
      <c r="AD10" s="165"/>
      <c r="AE10" s="165"/>
    </row>
    <row r="11" spans="1:31" ht="18" customHeight="1" x14ac:dyDescent="0.15">
      <c r="A11" s="1085"/>
      <c r="B11" s="1075"/>
      <c r="C11" s="1076"/>
      <c r="D11" s="1077"/>
      <c r="E11" s="269"/>
      <c r="F11" s="270"/>
      <c r="G11" s="269"/>
      <c r="H11" s="173" t="str">
        <f t="shared" si="0"/>
        <v/>
      </c>
      <c r="I11" s="273"/>
      <c r="J11" s="1078"/>
      <c r="K11" s="1079"/>
      <c r="L11" s="1080"/>
      <c r="M11" s="1078"/>
      <c r="N11" s="1079"/>
      <c r="O11" s="1080"/>
      <c r="Q11" s="164">
        <v>1</v>
      </c>
      <c r="R11" s="189" t="str">
        <f t="shared" si="1"/>
        <v/>
      </c>
    </row>
    <row r="12" spans="1:31" ht="18" customHeight="1" x14ac:dyDescent="0.15">
      <c r="A12" s="1085"/>
      <c r="B12" s="1075"/>
      <c r="C12" s="1076"/>
      <c r="D12" s="1077"/>
      <c r="E12" s="269"/>
      <c r="F12" s="270"/>
      <c r="G12" s="269"/>
      <c r="H12" s="173" t="str">
        <f t="shared" si="0"/>
        <v/>
      </c>
      <c r="I12" s="273"/>
      <c r="J12" s="1078"/>
      <c r="K12" s="1079"/>
      <c r="L12" s="1080"/>
      <c r="M12" s="1078"/>
      <c r="N12" s="1079"/>
      <c r="O12" s="1080"/>
      <c r="Q12" s="164">
        <v>1</v>
      </c>
      <c r="R12" s="189" t="str">
        <f t="shared" si="1"/>
        <v/>
      </c>
    </row>
    <row r="13" spans="1:31" ht="18" customHeight="1" x14ac:dyDescent="0.15">
      <c r="A13" s="1085"/>
      <c r="B13" s="1075"/>
      <c r="C13" s="1076"/>
      <c r="D13" s="1077"/>
      <c r="E13" s="269"/>
      <c r="F13" s="270"/>
      <c r="G13" s="269"/>
      <c r="H13" s="173" t="str">
        <f t="shared" si="0"/>
        <v/>
      </c>
      <c r="I13" s="273"/>
      <c r="J13" s="1078"/>
      <c r="K13" s="1079"/>
      <c r="L13" s="1080"/>
      <c r="M13" s="1078"/>
      <c r="N13" s="1079"/>
      <c r="O13" s="1080"/>
      <c r="Q13" s="164">
        <v>1</v>
      </c>
      <c r="R13" s="189" t="str">
        <f t="shared" si="1"/>
        <v/>
      </c>
    </row>
    <row r="14" spans="1:31" ht="18" customHeight="1" x14ac:dyDescent="0.15">
      <c r="A14" s="1085"/>
      <c r="B14" s="1075"/>
      <c r="C14" s="1076"/>
      <c r="D14" s="1077"/>
      <c r="E14" s="269"/>
      <c r="F14" s="270"/>
      <c r="G14" s="269"/>
      <c r="H14" s="173" t="str">
        <f t="shared" si="0"/>
        <v/>
      </c>
      <c r="I14" s="273"/>
      <c r="J14" s="1078"/>
      <c r="K14" s="1079"/>
      <c r="L14" s="1080"/>
      <c r="M14" s="1078"/>
      <c r="N14" s="1079"/>
      <c r="O14" s="1080"/>
      <c r="Q14" s="164">
        <v>1</v>
      </c>
      <c r="R14" s="189" t="str">
        <f t="shared" si="1"/>
        <v/>
      </c>
    </row>
    <row r="15" spans="1:31" ht="18" customHeight="1" x14ac:dyDescent="0.15">
      <c r="A15" s="1085"/>
      <c r="B15" s="1075"/>
      <c r="C15" s="1076"/>
      <c r="D15" s="1077"/>
      <c r="E15" s="269"/>
      <c r="F15" s="270"/>
      <c r="G15" s="269"/>
      <c r="H15" s="173" t="str">
        <f t="shared" si="0"/>
        <v/>
      </c>
      <c r="I15" s="273"/>
      <c r="J15" s="1078"/>
      <c r="K15" s="1079"/>
      <c r="L15" s="1080"/>
      <c r="M15" s="1078"/>
      <c r="N15" s="1079"/>
      <c r="O15" s="1080"/>
      <c r="Q15" s="164">
        <v>1</v>
      </c>
      <c r="R15" s="189" t="str">
        <f t="shared" si="1"/>
        <v/>
      </c>
    </row>
    <row r="16" spans="1:31" ht="18" customHeight="1" x14ac:dyDescent="0.15">
      <c r="A16" s="1085"/>
      <c r="B16" s="1075"/>
      <c r="C16" s="1076"/>
      <c r="D16" s="1077"/>
      <c r="E16" s="269"/>
      <c r="F16" s="270"/>
      <c r="G16" s="269"/>
      <c r="H16" s="173" t="str">
        <f t="shared" si="0"/>
        <v/>
      </c>
      <c r="I16" s="273"/>
      <c r="J16" s="1078"/>
      <c r="K16" s="1079"/>
      <c r="L16" s="1080"/>
      <c r="M16" s="1078"/>
      <c r="N16" s="1079"/>
      <c r="O16" s="1080"/>
      <c r="Q16" s="164">
        <v>1</v>
      </c>
      <c r="R16" s="189" t="str">
        <f t="shared" si="1"/>
        <v/>
      </c>
    </row>
    <row r="17" spans="1:18" ht="18" customHeight="1" x14ac:dyDescent="0.15">
      <c r="A17" s="1085"/>
      <c r="B17" s="1075"/>
      <c r="C17" s="1076"/>
      <c r="D17" s="1077"/>
      <c r="E17" s="269"/>
      <c r="F17" s="270"/>
      <c r="G17" s="269"/>
      <c r="H17" s="173" t="str">
        <f t="shared" si="0"/>
        <v/>
      </c>
      <c r="I17" s="273"/>
      <c r="J17" s="1078"/>
      <c r="K17" s="1079"/>
      <c r="L17" s="1080"/>
      <c r="M17" s="1078"/>
      <c r="N17" s="1079"/>
      <c r="O17" s="1080"/>
      <c r="Q17" s="164">
        <v>1</v>
      </c>
      <c r="R17" s="189" t="str">
        <f t="shared" si="1"/>
        <v/>
      </c>
    </row>
    <row r="18" spans="1:18" ht="18" customHeight="1" x14ac:dyDescent="0.15">
      <c r="A18" s="1085"/>
      <c r="B18" s="1075"/>
      <c r="C18" s="1076"/>
      <c r="D18" s="1077"/>
      <c r="E18" s="269"/>
      <c r="F18" s="270"/>
      <c r="G18" s="269"/>
      <c r="H18" s="173" t="str">
        <f t="shared" si="0"/>
        <v/>
      </c>
      <c r="I18" s="273"/>
      <c r="J18" s="1078"/>
      <c r="K18" s="1079"/>
      <c r="L18" s="1080"/>
      <c r="M18" s="1078"/>
      <c r="N18" s="1079"/>
      <c r="O18" s="1080"/>
      <c r="Q18" s="164">
        <v>1</v>
      </c>
      <c r="R18" s="189" t="str">
        <f t="shared" si="1"/>
        <v/>
      </c>
    </row>
    <row r="19" spans="1:18" ht="18" customHeight="1" x14ac:dyDescent="0.15">
      <c r="A19" s="1085"/>
      <c r="B19" s="1075"/>
      <c r="C19" s="1076"/>
      <c r="D19" s="1077"/>
      <c r="E19" s="269"/>
      <c r="F19" s="270"/>
      <c r="G19" s="269"/>
      <c r="H19" s="173" t="str">
        <f t="shared" si="0"/>
        <v/>
      </c>
      <c r="I19" s="273"/>
      <c r="J19" s="1078"/>
      <c r="K19" s="1079"/>
      <c r="L19" s="1080"/>
      <c r="M19" s="1078"/>
      <c r="N19" s="1079"/>
      <c r="O19" s="1080"/>
      <c r="Q19" s="164">
        <v>1</v>
      </c>
      <c r="R19" s="189" t="str">
        <f t="shared" si="1"/>
        <v/>
      </c>
    </row>
    <row r="20" spans="1:18" ht="18" customHeight="1" x14ac:dyDescent="0.15">
      <c r="A20" s="1085"/>
      <c r="B20" s="1075"/>
      <c r="C20" s="1076"/>
      <c r="D20" s="1077"/>
      <c r="E20" s="269"/>
      <c r="F20" s="270"/>
      <c r="G20" s="269"/>
      <c r="H20" s="173" t="str">
        <f t="shared" si="0"/>
        <v/>
      </c>
      <c r="I20" s="273"/>
      <c r="J20" s="1078"/>
      <c r="K20" s="1079"/>
      <c r="L20" s="1080"/>
      <c r="M20" s="1078"/>
      <c r="N20" s="1079"/>
      <c r="O20" s="1080"/>
      <c r="Q20" s="164">
        <v>1</v>
      </c>
      <c r="R20" s="189" t="str">
        <f t="shared" si="1"/>
        <v/>
      </c>
    </row>
    <row r="21" spans="1:18" ht="18" customHeight="1" x14ac:dyDescent="0.15">
      <c r="A21" s="1085"/>
      <c r="B21" s="1075"/>
      <c r="C21" s="1076"/>
      <c r="D21" s="1077"/>
      <c r="E21" s="269"/>
      <c r="F21" s="270"/>
      <c r="G21" s="269"/>
      <c r="H21" s="173" t="str">
        <f t="shared" si="0"/>
        <v/>
      </c>
      <c r="I21" s="273"/>
      <c r="J21" s="1078"/>
      <c r="K21" s="1079"/>
      <c r="L21" s="1080"/>
      <c r="M21" s="1078"/>
      <c r="N21" s="1079"/>
      <c r="O21" s="1080"/>
      <c r="Q21" s="164">
        <v>1</v>
      </c>
      <c r="R21" s="189" t="str">
        <f t="shared" si="1"/>
        <v/>
      </c>
    </row>
    <row r="22" spans="1:18" ht="18" customHeight="1" x14ac:dyDescent="0.15">
      <c r="A22" s="1085"/>
      <c r="B22" s="1078"/>
      <c r="C22" s="1079"/>
      <c r="D22" s="1080"/>
      <c r="E22" s="269"/>
      <c r="F22" s="270"/>
      <c r="G22" s="269"/>
      <c r="H22" s="173" t="str">
        <f t="shared" si="0"/>
        <v/>
      </c>
      <c r="I22" s="273"/>
      <c r="J22" s="1078"/>
      <c r="K22" s="1079"/>
      <c r="L22" s="1080"/>
      <c r="M22" s="1078"/>
      <c r="N22" s="1079"/>
      <c r="O22" s="1080"/>
      <c r="Q22" s="164">
        <v>1</v>
      </c>
      <c r="R22" s="189" t="str">
        <f t="shared" si="1"/>
        <v/>
      </c>
    </row>
    <row r="23" spans="1:18" ht="18" customHeight="1" x14ac:dyDescent="0.15">
      <c r="A23" s="1086"/>
      <c r="B23" s="1081" t="s">
        <v>104</v>
      </c>
      <c r="C23" s="1082"/>
      <c r="D23" s="1082"/>
      <c r="E23" s="1082"/>
      <c r="F23" s="1082"/>
      <c r="G23" s="1083"/>
      <c r="H23" s="163" t="s">
        <v>105</v>
      </c>
      <c r="I23" s="167">
        <f>SUM(I3:I22)</f>
        <v>3</v>
      </c>
      <c r="J23" s="1087"/>
      <c r="K23" s="1088"/>
      <c r="L23" s="1088"/>
      <c r="M23" s="1088"/>
      <c r="N23" s="1088"/>
      <c r="O23" s="1089"/>
      <c r="R23" s="189"/>
    </row>
    <row r="24" spans="1:18" ht="18" customHeight="1" x14ac:dyDescent="0.15">
      <c r="A24" s="1099" t="s">
        <v>521</v>
      </c>
      <c r="B24" s="1075" t="s">
        <v>768</v>
      </c>
      <c r="C24" s="1076"/>
      <c r="D24" s="1077"/>
      <c r="E24" s="264">
        <v>2.5</v>
      </c>
      <c r="F24" s="265"/>
      <c r="G24" s="266">
        <v>0.8</v>
      </c>
      <c r="H24" s="198" t="str">
        <f t="shared" ref="H24:H43" si="2">IF(B24="","","本")</f>
        <v>本</v>
      </c>
      <c r="I24" s="271">
        <v>1</v>
      </c>
      <c r="J24" s="1078" t="s">
        <v>770</v>
      </c>
      <c r="K24" s="1079"/>
      <c r="L24" s="1080"/>
      <c r="M24" s="1078" t="s">
        <v>772</v>
      </c>
      <c r="N24" s="1079"/>
      <c r="O24" s="1080"/>
      <c r="Q24" s="164">
        <v>2</v>
      </c>
      <c r="R24" s="189" t="str">
        <f t="shared" si="1"/>
        <v>INSERT INTO [PMS_chiba].[dbo].[PLANT_BASE_TABLE]
 ([PLB_PLANT_ID]
 ,[PLB_PARK_ID]
 ,[PLB_PLANT_KIND_ID]
 ,[PBL_PLANT_NAME]
 ,[PLB_QTY]
 ,[PLB_UNIT]
 ,[PLB_HEIGHT]
 ,[PLB_WIDTH]
 ,[PLB_TEKKYO_FLAG]
 ,[PLB_NOTE]
 ,[PLB_PICTURE]
)
SELECT MAX([PLB_PLANT_ID])+1
,9999
,2
,'ハナミズキ（赤）'
,1
,'本'
,2.5
,0.8
 ,0
,'添柱（1本支柱） 規格C:'
,ltrim(str(MAX([PLB_PLANT_ID])+1))+'/'+'20160401_千葉第１公園.ハナミズキ（赤）.jpg'
  FROM [PMS_chiba].[dbo].[PLANT_BASE_TABLE]</v>
      </c>
    </row>
    <row r="25" spans="1:18" ht="18" customHeight="1" x14ac:dyDescent="0.15">
      <c r="A25" s="1099"/>
      <c r="B25" s="1075" t="s">
        <v>573</v>
      </c>
      <c r="C25" s="1076"/>
      <c r="D25" s="1077"/>
      <c r="E25" s="264">
        <v>1.8</v>
      </c>
      <c r="F25" s="265"/>
      <c r="G25" s="266">
        <v>0.5</v>
      </c>
      <c r="H25" s="198" t="str">
        <f t="shared" si="2"/>
        <v>本</v>
      </c>
      <c r="I25" s="271">
        <v>1</v>
      </c>
      <c r="J25" s="1078" t="s">
        <v>770</v>
      </c>
      <c r="K25" s="1079"/>
      <c r="L25" s="1080"/>
      <c r="M25" s="1078" t="s">
        <v>773</v>
      </c>
      <c r="N25" s="1079"/>
      <c r="O25" s="1080"/>
      <c r="Q25" s="164">
        <v>2</v>
      </c>
      <c r="R25" s="189" t="str">
        <f t="shared" si="1"/>
        <v>INSERT INTO [PMS_chiba].[dbo].[PLANT_BASE_TABLE]
 ([PLB_PLANT_ID]
 ,[PLB_PARK_ID]
 ,[PLB_PLANT_KIND_ID]
 ,[PBL_PLANT_NAME]
 ,[PLB_QTY]
 ,[PLB_UNIT]
 ,[PLB_HEIGHT]
 ,[PLB_WIDTH]
 ,[PLB_TEKKYO_FLAG]
 ,[PLB_NOTE]
 ,[PLB_PICTURE]
)
SELECT MAX([PLB_PLANT_ID])+1
,9999
,2
,'キンモクセイ'
,1
,'本'
,1.8
,0.5
 ,0
,'添柱（1本支柱） 規格C:'
,ltrim(str(MAX([PLB_PLANT_ID])+1))+'/'+'20160401_千葉第１公園.キンモクセイ.jpg'
  FROM [PMS_chiba].[dbo].[PLANT_BASE_TABLE]</v>
      </c>
    </row>
    <row r="26" spans="1:18" ht="18" customHeight="1" x14ac:dyDescent="0.15">
      <c r="A26" s="1099"/>
      <c r="B26" s="1075" t="s">
        <v>769</v>
      </c>
      <c r="C26" s="1076"/>
      <c r="D26" s="1077"/>
      <c r="E26" s="264">
        <v>1.6</v>
      </c>
      <c r="F26" s="265"/>
      <c r="G26" s="266">
        <v>0.5</v>
      </c>
      <c r="H26" s="173" t="str">
        <f t="shared" si="2"/>
        <v>本</v>
      </c>
      <c r="I26" s="271">
        <v>32</v>
      </c>
      <c r="J26" s="1078" t="s">
        <v>771</v>
      </c>
      <c r="K26" s="1079"/>
      <c r="L26" s="1080"/>
      <c r="M26" s="1078" t="s">
        <v>774</v>
      </c>
      <c r="N26" s="1079"/>
      <c r="O26" s="1080"/>
      <c r="Q26" s="164">
        <v>2</v>
      </c>
      <c r="R26" s="189" t="str">
        <f t="shared" si="1"/>
        <v>INSERT INTO [PMS_chiba].[dbo].[PLANT_BASE_TABLE]
 ([PLB_PLANT_ID]
 ,[PLB_PARK_ID]
 ,[PLB_PLANT_KIND_ID]
 ,[PBL_PLANT_NAME]
 ,[PLB_QTY]
 ,[PLB_UNIT]
 ,[PLB_HEIGHT]
 ,[PLB_WIDTH]
 ,[PLB_TEKKYO_FLAG]
 ,[PLB_NOTE]
 ,[PLB_PICTURE]
)
SELECT MAX([PLB_PLANT_ID])+1
,9999
,2
,'ベニカナメモチ'
,32
,'本'
,1.6
,0.5
 ,0
,'生垣支柱　2本/ｍ 規格C:'
,ltrim(str(MAX([PLB_PLANT_ID])+1))+'/'+'20160401_千葉第１公園.ベニカナメモチ.jpg'
  FROM [PMS_chiba].[dbo].[PLANT_BASE_TABLE]</v>
      </c>
    </row>
    <row r="27" spans="1:18" ht="18" customHeight="1" x14ac:dyDescent="0.15">
      <c r="A27" s="1099"/>
      <c r="B27" s="1075"/>
      <c r="C27" s="1076"/>
      <c r="D27" s="1077"/>
      <c r="E27" s="264"/>
      <c r="F27" s="265"/>
      <c r="G27" s="266"/>
      <c r="H27" s="173" t="str">
        <f t="shared" si="2"/>
        <v/>
      </c>
      <c r="I27" s="271"/>
      <c r="J27" s="1078"/>
      <c r="K27" s="1079"/>
      <c r="L27" s="1080"/>
      <c r="M27" s="1078"/>
      <c r="N27" s="1079"/>
      <c r="O27" s="1080"/>
      <c r="Q27" s="164">
        <v>2</v>
      </c>
      <c r="R27" s="189" t="str">
        <f t="shared" si="1"/>
        <v/>
      </c>
    </row>
    <row r="28" spans="1:18" ht="18" customHeight="1" x14ac:dyDescent="0.15">
      <c r="A28" s="1099"/>
      <c r="B28" s="1075"/>
      <c r="C28" s="1076"/>
      <c r="D28" s="1077"/>
      <c r="E28" s="264"/>
      <c r="F28" s="265"/>
      <c r="G28" s="266"/>
      <c r="H28" s="173" t="str">
        <f t="shared" si="2"/>
        <v/>
      </c>
      <c r="I28" s="271"/>
      <c r="J28" s="1078"/>
      <c r="K28" s="1079"/>
      <c r="L28" s="1080"/>
      <c r="M28" s="1078"/>
      <c r="N28" s="1079"/>
      <c r="O28" s="1080"/>
      <c r="Q28" s="164">
        <v>2</v>
      </c>
      <c r="R28" s="189" t="str">
        <f t="shared" si="1"/>
        <v/>
      </c>
    </row>
    <row r="29" spans="1:18" ht="18" customHeight="1" x14ac:dyDescent="0.15">
      <c r="A29" s="1099"/>
      <c r="B29" s="1075"/>
      <c r="C29" s="1076"/>
      <c r="D29" s="1077"/>
      <c r="E29" s="264"/>
      <c r="F29" s="265"/>
      <c r="G29" s="266"/>
      <c r="H29" s="173" t="str">
        <f t="shared" si="2"/>
        <v/>
      </c>
      <c r="I29" s="271"/>
      <c r="J29" s="1078"/>
      <c r="K29" s="1079"/>
      <c r="L29" s="1080"/>
      <c r="M29" s="1078"/>
      <c r="N29" s="1079"/>
      <c r="O29" s="1080"/>
      <c r="Q29" s="164">
        <v>2</v>
      </c>
      <c r="R29" s="189" t="str">
        <f t="shared" si="1"/>
        <v/>
      </c>
    </row>
    <row r="30" spans="1:18" ht="18" customHeight="1" x14ac:dyDescent="0.15">
      <c r="A30" s="1099"/>
      <c r="B30" s="1075"/>
      <c r="C30" s="1076"/>
      <c r="D30" s="1077"/>
      <c r="E30" s="264"/>
      <c r="F30" s="265"/>
      <c r="G30" s="266"/>
      <c r="H30" s="173" t="str">
        <f t="shared" si="2"/>
        <v/>
      </c>
      <c r="I30" s="271"/>
      <c r="J30" s="1078"/>
      <c r="K30" s="1079"/>
      <c r="L30" s="1080"/>
      <c r="M30" s="1078"/>
      <c r="N30" s="1079"/>
      <c r="O30" s="1080"/>
      <c r="Q30" s="164">
        <v>2</v>
      </c>
      <c r="R30" s="189" t="str">
        <f t="shared" si="1"/>
        <v/>
      </c>
    </row>
    <row r="31" spans="1:18" ht="18" customHeight="1" x14ac:dyDescent="0.15">
      <c r="A31" s="1099"/>
      <c r="B31" s="1075"/>
      <c r="C31" s="1076"/>
      <c r="D31" s="1077"/>
      <c r="E31" s="264"/>
      <c r="F31" s="265"/>
      <c r="G31" s="266"/>
      <c r="H31" s="173" t="str">
        <f t="shared" si="2"/>
        <v/>
      </c>
      <c r="I31" s="271"/>
      <c r="J31" s="1078"/>
      <c r="K31" s="1079"/>
      <c r="L31" s="1080"/>
      <c r="M31" s="1078"/>
      <c r="N31" s="1079"/>
      <c r="O31" s="1080"/>
      <c r="Q31" s="164">
        <v>2</v>
      </c>
      <c r="R31" s="189" t="str">
        <f t="shared" si="1"/>
        <v/>
      </c>
    </row>
    <row r="32" spans="1:18" ht="18" customHeight="1" x14ac:dyDescent="0.15">
      <c r="A32" s="1099"/>
      <c r="B32" s="1075"/>
      <c r="C32" s="1076"/>
      <c r="D32" s="1077"/>
      <c r="E32" s="264"/>
      <c r="F32" s="265"/>
      <c r="G32" s="266"/>
      <c r="H32" s="173" t="str">
        <f t="shared" si="2"/>
        <v/>
      </c>
      <c r="I32" s="271"/>
      <c r="J32" s="1078"/>
      <c r="K32" s="1079"/>
      <c r="L32" s="1080"/>
      <c r="M32" s="1078"/>
      <c r="N32" s="1079"/>
      <c r="O32" s="1080"/>
      <c r="Q32" s="164">
        <v>2</v>
      </c>
      <c r="R32" s="189" t="str">
        <f t="shared" si="1"/>
        <v/>
      </c>
    </row>
    <row r="33" spans="1:18" ht="18" customHeight="1" x14ac:dyDescent="0.15">
      <c r="A33" s="1099"/>
      <c r="B33" s="1075"/>
      <c r="C33" s="1076"/>
      <c r="D33" s="1077"/>
      <c r="E33" s="264"/>
      <c r="F33" s="265"/>
      <c r="G33" s="266"/>
      <c r="H33" s="173" t="str">
        <f t="shared" si="2"/>
        <v/>
      </c>
      <c r="I33" s="271"/>
      <c r="J33" s="1078"/>
      <c r="K33" s="1079"/>
      <c r="L33" s="1080"/>
      <c r="M33" s="1078"/>
      <c r="N33" s="1079"/>
      <c r="O33" s="1080"/>
      <c r="Q33" s="164">
        <v>2</v>
      </c>
      <c r="R33" s="189" t="str">
        <f t="shared" si="1"/>
        <v/>
      </c>
    </row>
    <row r="34" spans="1:18" ht="18" customHeight="1" x14ac:dyDescent="0.15">
      <c r="A34" s="1099"/>
      <c r="B34" s="1075"/>
      <c r="C34" s="1076"/>
      <c r="D34" s="1077"/>
      <c r="E34" s="264"/>
      <c r="F34" s="265"/>
      <c r="G34" s="266"/>
      <c r="H34" s="173" t="str">
        <f t="shared" si="2"/>
        <v/>
      </c>
      <c r="I34" s="271"/>
      <c r="J34" s="1078"/>
      <c r="K34" s="1079"/>
      <c r="L34" s="1080"/>
      <c r="M34" s="1078"/>
      <c r="N34" s="1079"/>
      <c r="O34" s="1080"/>
      <c r="Q34" s="164">
        <v>2</v>
      </c>
      <c r="R34" s="189" t="str">
        <f t="shared" si="1"/>
        <v/>
      </c>
    </row>
    <row r="35" spans="1:18" ht="18" customHeight="1" x14ac:dyDescent="0.15">
      <c r="A35" s="1099"/>
      <c r="B35" s="1075"/>
      <c r="C35" s="1076"/>
      <c r="D35" s="1077"/>
      <c r="E35" s="264"/>
      <c r="F35" s="265"/>
      <c r="G35" s="266"/>
      <c r="H35" s="173" t="str">
        <f t="shared" si="2"/>
        <v/>
      </c>
      <c r="I35" s="271"/>
      <c r="J35" s="1078"/>
      <c r="K35" s="1079"/>
      <c r="L35" s="1080"/>
      <c r="M35" s="1078"/>
      <c r="N35" s="1079"/>
      <c r="O35" s="1080"/>
      <c r="Q35" s="164">
        <v>2</v>
      </c>
      <c r="R35" s="189" t="str">
        <f t="shared" si="1"/>
        <v/>
      </c>
    </row>
    <row r="36" spans="1:18" ht="18" customHeight="1" x14ac:dyDescent="0.15">
      <c r="A36" s="1099"/>
      <c r="B36" s="1075"/>
      <c r="C36" s="1076"/>
      <c r="D36" s="1077"/>
      <c r="E36" s="264"/>
      <c r="F36" s="265"/>
      <c r="G36" s="266"/>
      <c r="H36" s="173" t="str">
        <f t="shared" si="2"/>
        <v/>
      </c>
      <c r="I36" s="271"/>
      <c r="J36" s="1078"/>
      <c r="K36" s="1079"/>
      <c r="L36" s="1080"/>
      <c r="M36" s="1078"/>
      <c r="N36" s="1079"/>
      <c r="O36" s="1080"/>
      <c r="Q36" s="164">
        <v>2</v>
      </c>
      <c r="R36" s="189" t="str">
        <f t="shared" si="1"/>
        <v/>
      </c>
    </row>
    <row r="37" spans="1:18" ht="18" customHeight="1" x14ac:dyDescent="0.15">
      <c r="A37" s="1099"/>
      <c r="B37" s="1075"/>
      <c r="C37" s="1076"/>
      <c r="D37" s="1077"/>
      <c r="E37" s="264"/>
      <c r="F37" s="265"/>
      <c r="G37" s="266"/>
      <c r="H37" s="173" t="str">
        <f t="shared" si="2"/>
        <v/>
      </c>
      <c r="I37" s="271"/>
      <c r="J37" s="1078"/>
      <c r="K37" s="1079"/>
      <c r="L37" s="1080"/>
      <c r="M37" s="1078"/>
      <c r="N37" s="1079"/>
      <c r="O37" s="1080"/>
      <c r="Q37" s="164">
        <v>2</v>
      </c>
      <c r="R37" s="189" t="str">
        <f t="shared" si="1"/>
        <v/>
      </c>
    </row>
    <row r="38" spans="1:18" ht="18" customHeight="1" x14ac:dyDescent="0.15">
      <c r="A38" s="1099"/>
      <c r="B38" s="1075"/>
      <c r="C38" s="1076"/>
      <c r="D38" s="1077"/>
      <c r="E38" s="264"/>
      <c r="F38" s="265"/>
      <c r="G38" s="266"/>
      <c r="H38" s="173" t="str">
        <f t="shared" si="2"/>
        <v/>
      </c>
      <c r="I38" s="271"/>
      <c r="J38" s="1078"/>
      <c r="K38" s="1079"/>
      <c r="L38" s="1080"/>
      <c r="M38" s="1078"/>
      <c r="N38" s="1079"/>
      <c r="O38" s="1080"/>
      <c r="Q38" s="164">
        <v>2</v>
      </c>
      <c r="R38" s="189" t="str">
        <f t="shared" si="1"/>
        <v/>
      </c>
    </row>
    <row r="39" spans="1:18" ht="18" customHeight="1" x14ac:dyDescent="0.15">
      <c r="A39" s="1099"/>
      <c r="B39" s="1075"/>
      <c r="C39" s="1076"/>
      <c r="D39" s="1077"/>
      <c r="E39" s="264"/>
      <c r="F39" s="265"/>
      <c r="G39" s="266"/>
      <c r="H39" s="173" t="str">
        <f t="shared" si="2"/>
        <v/>
      </c>
      <c r="I39" s="271"/>
      <c r="J39" s="1078"/>
      <c r="K39" s="1079"/>
      <c r="L39" s="1080"/>
      <c r="M39" s="1078"/>
      <c r="N39" s="1079"/>
      <c r="O39" s="1080"/>
      <c r="Q39" s="164">
        <v>2</v>
      </c>
      <c r="R39" s="189" t="str">
        <f t="shared" si="1"/>
        <v/>
      </c>
    </row>
    <row r="40" spans="1:18" ht="18" customHeight="1" x14ac:dyDescent="0.15">
      <c r="A40" s="1099"/>
      <c r="B40" s="1075"/>
      <c r="C40" s="1076"/>
      <c r="D40" s="1077"/>
      <c r="E40" s="264"/>
      <c r="F40" s="265"/>
      <c r="G40" s="266"/>
      <c r="H40" s="173" t="str">
        <f t="shared" si="2"/>
        <v/>
      </c>
      <c r="I40" s="271"/>
      <c r="J40" s="1078"/>
      <c r="K40" s="1079"/>
      <c r="L40" s="1080"/>
      <c r="M40" s="1078"/>
      <c r="N40" s="1079"/>
      <c r="O40" s="1080"/>
      <c r="Q40" s="164">
        <v>2</v>
      </c>
      <c r="R40" s="189" t="str">
        <f t="shared" si="1"/>
        <v/>
      </c>
    </row>
    <row r="41" spans="1:18" ht="18" customHeight="1" x14ac:dyDescent="0.15">
      <c r="A41" s="1099"/>
      <c r="B41" s="1075"/>
      <c r="C41" s="1076"/>
      <c r="D41" s="1077"/>
      <c r="E41" s="264"/>
      <c r="F41" s="265"/>
      <c r="G41" s="266"/>
      <c r="H41" s="173" t="str">
        <f t="shared" si="2"/>
        <v/>
      </c>
      <c r="I41" s="271"/>
      <c r="J41" s="1078"/>
      <c r="K41" s="1079"/>
      <c r="L41" s="1080"/>
      <c r="M41" s="1078"/>
      <c r="N41" s="1079"/>
      <c r="O41" s="1080"/>
      <c r="Q41" s="164">
        <v>2</v>
      </c>
      <c r="R41" s="189" t="str">
        <f t="shared" si="1"/>
        <v/>
      </c>
    </row>
    <row r="42" spans="1:18" ht="18" customHeight="1" x14ac:dyDescent="0.15">
      <c r="A42" s="1099"/>
      <c r="B42" s="1075"/>
      <c r="C42" s="1076"/>
      <c r="D42" s="1077"/>
      <c r="E42" s="264"/>
      <c r="F42" s="265"/>
      <c r="G42" s="266"/>
      <c r="H42" s="173" t="str">
        <f t="shared" si="2"/>
        <v/>
      </c>
      <c r="I42" s="271"/>
      <c r="J42" s="1078"/>
      <c r="K42" s="1079"/>
      <c r="L42" s="1080"/>
      <c r="M42" s="1078"/>
      <c r="N42" s="1079"/>
      <c r="O42" s="1080"/>
      <c r="Q42" s="164">
        <v>2</v>
      </c>
      <c r="R42" s="189" t="str">
        <f t="shared" si="1"/>
        <v/>
      </c>
    </row>
    <row r="43" spans="1:18" ht="18" customHeight="1" x14ac:dyDescent="0.15">
      <c r="A43" s="1099"/>
      <c r="B43" s="1078"/>
      <c r="C43" s="1079"/>
      <c r="D43" s="1080"/>
      <c r="E43" s="264"/>
      <c r="F43" s="265"/>
      <c r="G43" s="266"/>
      <c r="H43" s="173" t="str">
        <f t="shared" si="2"/>
        <v/>
      </c>
      <c r="I43" s="271"/>
      <c r="J43" s="1078"/>
      <c r="K43" s="1079"/>
      <c r="L43" s="1080"/>
      <c r="M43" s="1078"/>
      <c r="N43" s="1079"/>
      <c r="O43" s="1080"/>
      <c r="Q43" s="164">
        <v>2</v>
      </c>
      <c r="R43" s="189" t="str">
        <f t="shared" si="1"/>
        <v/>
      </c>
    </row>
    <row r="44" spans="1:18" ht="18" customHeight="1" x14ac:dyDescent="0.15">
      <c r="A44" s="1099"/>
      <c r="B44" s="1081" t="s">
        <v>104</v>
      </c>
      <c r="C44" s="1082"/>
      <c r="D44" s="1082"/>
      <c r="E44" s="1082"/>
      <c r="F44" s="1082"/>
      <c r="G44" s="1083"/>
      <c r="H44" s="163" t="s">
        <v>105</v>
      </c>
      <c r="I44" s="167">
        <f>SUM(I24:I43)</f>
        <v>34</v>
      </c>
      <c r="J44" s="1087"/>
      <c r="K44" s="1088"/>
      <c r="L44" s="1088"/>
      <c r="M44" s="1088"/>
      <c r="N44" s="1088"/>
      <c r="O44" s="1089"/>
      <c r="R44" s="189"/>
    </row>
    <row r="45" spans="1:18" ht="18" customHeight="1" x14ac:dyDescent="0.15">
      <c r="A45" s="1084" t="s">
        <v>520</v>
      </c>
      <c r="B45" s="1075" t="s">
        <v>775</v>
      </c>
      <c r="C45" s="1076"/>
      <c r="D45" s="1077"/>
      <c r="E45" s="264">
        <v>0.4</v>
      </c>
      <c r="F45" s="265"/>
      <c r="G45" s="266">
        <v>0.2</v>
      </c>
      <c r="H45" s="198" t="str">
        <f t="shared" ref="H45:H64" si="3">IF(B45="","","㎡")</f>
        <v>㎡</v>
      </c>
      <c r="I45" s="274">
        <v>80</v>
      </c>
      <c r="J45" s="1078" t="s">
        <v>778</v>
      </c>
      <c r="K45" s="1079"/>
      <c r="L45" s="1080"/>
      <c r="M45" s="1078" t="s">
        <v>782</v>
      </c>
      <c r="N45" s="1079"/>
      <c r="O45" s="1080"/>
      <c r="Q45" s="164">
        <v>3</v>
      </c>
      <c r="R45" s="189" t="str">
        <f t="shared" si="1"/>
        <v>INSERT INTO [PMS_chiba].[dbo].[PLANT_BASE_TABLE]
 ([PLB_PLANT_ID]
 ,[PLB_PARK_ID]
 ,[PLB_PLANT_KIND_ID]
 ,[PBL_PLANT_NAME]
 ,[PLB_QTY]
 ,[PLB_UNIT]
 ,[PLB_HEIGHT]
 ,[PLB_WIDTH]
 ,[PLB_TEKKYO_FLAG]
 ,[PLB_NOTE]
 ,[PLB_PICTURE]
)
SELECT MAX([PLB_PLANT_ID])+1
,9999
,3
,'ドウダンツツジ'
,80
,'㎡'
,0.4
,0.2
 ,0
,'480株　　6株/ ㎡ 規格C:'
,ltrim(str(MAX([PLB_PLANT_ID])+1))+'/'+'20160401_千葉第１公園.ドウダンツツジ.jpg'
  FROM [PMS_chiba].[dbo].[PLANT_BASE_TABLE]</v>
      </c>
    </row>
    <row r="46" spans="1:18" ht="18" customHeight="1" x14ac:dyDescent="0.15">
      <c r="A46" s="1085"/>
      <c r="B46" s="1075" t="s">
        <v>574</v>
      </c>
      <c r="C46" s="1076"/>
      <c r="D46" s="1077"/>
      <c r="E46" s="264">
        <v>0.5</v>
      </c>
      <c r="F46" s="265"/>
      <c r="G46" s="266">
        <v>0.5</v>
      </c>
      <c r="H46" s="173" t="str">
        <f t="shared" si="3"/>
        <v>㎡</v>
      </c>
      <c r="I46" s="274">
        <v>72</v>
      </c>
      <c r="J46" s="1078" t="s">
        <v>779</v>
      </c>
      <c r="K46" s="1079"/>
      <c r="L46" s="1080"/>
      <c r="M46" s="1078" t="s">
        <v>783</v>
      </c>
      <c r="N46" s="1079"/>
      <c r="O46" s="1080"/>
      <c r="Q46" s="164">
        <v>3</v>
      </c>
      <c r="R46" s="189" t="str">
        <f t="shared" si="1"/>
        <v>INSERT INTO [PMS_chiba].[dbo].[PLANT_BASE_TABLE]
 ([PLB_PLANT_ID]
 ,[PLB_PARK_ID]
 ,[PLB_PLANT_KIND_ID]
 ,[PBL_PLANT_NAME]
 ,[PLB_QTY]
 ,[PLB_UNIT]
 ,[PLB_HEIGHT]
 ,[PLB_WIDTH]
 ,[PLB_TEKKYO_FLAG]
 ,[PLB_NOTE]
 ,[PLB_PICTURE]
)
SELECT MAX([PLB_PLANT_ID])+1
,9999
,3
,'ヒラドツツジ'
,72
,'㎡'
,0.5
,0.5
 ,0
,'360株　　5株/ ㎡ 規格C:'
,ltrim(str(MAX([PLB_PLANT_ID])+1))+'/'+'20160401_千葉第１公園.ヒラドツツジ.jpg'
  FROM [PMS_chiba].[dbo].[PLANT_BASE_TABLE]</v>
      </c>
    </row>
    <row r="47" spans="1:18" ht="18" customHeight="1" x14ac:dyDescent="0.15">
      <c r="A47" s="1085"/>
      <c r="B47" s="1075" t="s">
        <v>776</v>
      </c>
      <c r="C47" s="1076"/>
      <c r="D47" s="1077"/>
      <c r="E47" s="264">
        <v>0.3</v>
      </c>
      <c r="F47" s="265"/>
      <c r="G47" s="266">
        <v>0.5</v>
      </c>
      <c r="H47" s="173" t="str">
        <f t="shared" si="3"/>
        <v>㎡</v>
      </c>
      <c r="I47" s="274">
        <v>83</v>
      </c>
      <c r="J47" s="1078" t="s">
        <v>780</v>
      </c>
      <c r="K47" s="1079"/>
      <c r="L47" s="1080"/>
      <c r="M47" s="1078" t="s">
        <v>784</v>
      </c>
      <c r="N47" s="1079"/>
      <c r="O47" s="1080"/>
      <c r="Q47" s="164">
        <v>3</v>
      </c>
      <c r="R47" s="189" t="str">
        <f t="shared" si="1"/>
        <v>INSERT INTO [PMS_chiba].[dbo].[PLANT_BASE_TABLE]
 ([PLB_PLANT_ID]
 ,[PLB_PARK_ID]
 ,[PLB_PLANT_KIND_ID]
 ,[PBL_PLANT_NAME]
 ,[PLB_QTY]
 ,[PLB_UNIT]
 ,[PLB_HEIGHT]
 ,[PLB_WIDTH]
 ,[PLB_TEKKYO_FLAG]
 ,[PLB_NOTE]
 ,[PLB_PICTURE]
)
SELECT MAX([PLB_PLANT_ID])+1
,9999
,3
,'サツキツツジ'
,83
,'㎡'
,0.3
,0.5
 ,0
,'415株　　5株/ ㎡ 規格C:'
,ltrim(str(MAX([PLB_PLANT_ID])+1))+'/'+'20160401_千葉第１公園.サツキツツジ.jpg'
  FROM [PMS_chiba].[dbo].[PLANT_BASE_TABLE]</v>
      </c>
    </row>
    <row r="48" spans="1:18" ht="18" customHeight="1" x14ac:dyDescent="0.15">
      <c r="A48" s="1085"/>
      <c r="B48" s="1075" t="s">
        <v>777</v>
      </c>
      <c r="C48" s="1076"/>
      <c r="D48" s="1077"/>
      <c r="E48" s="264">
        <v>0.5</v>
      </c>
      <c r="F48" s="265"/>
      <c r="G48" s="266">
        <v>0.4</v>
      </c>
      <c r="H48" s="173" t="str">
        <f t="shared" si="3"/>
        <v>㎡</v>
      </c>
      <c r="I48" s="274">
        <v>70</v>
      </c>
      <c r="J48" s="1078" t="s">
        <v>781</v>
      </c>
      <c r="K48" s="1079"/>
      <c r="L48" s="1080"/>
      <c r="M48" s="1078" t="s">
        <v>785</v>
      </c>
      <c r="N48" s="1079"/>
      <c r="O48" s="1080"/>
      <c r="Q48" s="164">
        <v>3</v>
      </c>
      <c r="R48" s="189" t="str">
        <f t="shared" si="1"/>
        <v>INSERT INTO [PMS_chiba].[dbo].[PLANT_BASE_TABLE]
 ([PLB_PLANT_ID]
 ,[PLB_PARK_ID]
 ,[PLB_PLANT_KIND_ID]
 ,[PBL_PLANT_NAME]
 ,[PLB_QTY]
 ,[PLB_UNIT]
 ,[PLB_HEIGHT]
 ,[PLB_WIDTH]
 ,[PLB_TEKKYO_FLAG]
 ,[PLB_NOTE]
 ,[PLB_PICTURE]
)
SELECT MAX([PLB_PLANT_ID])+1
,9999
,3
,'ジンチョウゲ'
,70
,'㎡'
,0.5
,0.4
 ,0
,'350株　　5株/ ㎡ 規格C:'
,ltrim(str(MAX([PLB_PLANT_ID])+1))+'/'+'20160401_千葉第１公園.ジンチョウゲ.jpg'
  FROM [PMS_chiba].[dbo].[PLANT_BASE_TABLE]</v>
      </c>
    </row>
    <row r="49" spans="1:18" ht="18" customHeight="1" x14ac:dyDescent="0.15">
      <c r="A49" s="1085"/>
      <c r="B49" s="1075"/>
      <c r="C49" s="1076"/>
      <c r="D49" s="1077"/>
      <c r="E49" s="264"/>
      <c r="F49" s="265"/>
      <c r="G49" s="266"/>
      <c r="H49" s="173" t="str">
        <f t="shared" si="3"/>
        <v/>
      </c>
      <c r="I49" s="274"/>
      <c r="J49" s="1078"/>
      <c r="K49" s="1079"/>
      <c r="L49" s="1080"/>
      <c r="M49" s="1078"/>
      <c r="N49" s="1079"/>
      <c r="O49" s="1080"/>
      <c r="Q49" s="164">
        <v>3</v>
      </c>
      <c r="R49" s="189" t="str">
        <f t="shared" si="1"/>
        <v/>
      </c>
    </row>
    <row r="50" spans="1:18" ht="18" customHeight="1" x14ac:dyDescent="0.15">
      <c r="A50" s="1085"/>
      <c r="B50" s="1075"/>
      <c r="C50" s="1076"/>
      <c r="D50" s="1077"/>
      <c r="E50" s="264"/>
      <c r="F50" s="265"/>
      <c r="G50" s="266"/>
      <c r="H50" s="173" t="str">
        <f t="shared" si="3"/>
        <v/>
      </c>
      <c r="I50" s="274"/>
      <c r="J50" s="1078"/>
      <c r="K50" s="1079"/>
      <c r="L50" s="1080"/>
      <c r="M50" s="1078"/>
      <c r="N50" s="1079"/>
      <c r="O50" s="1080"/>
      <c r="Q50" s="164">
        <v>3</v>
      </c>
      <c r="R50" s="189" t="str">
        <f t="shared" si="1"/>
        <v/>
      </c>
    </row>
    <row r="51" spans="1:18" ht="18" customHeight="1" x14ac:dyDescent="0.15">
      <c r="A51" s="1085"/>
      <c r="B51" s="1075"/>
      <c r="C51" s="1076"/>
      <c r="D51" s="1077"/>
      <c r="E51" s="264"/>
      <c r="F51" s="265"/>
      <c r="G51" s="266"/>
      <c r="H51" s="173" t="str">
        <f t="shared" si="3"/>
        <v/>
      </c>
      <c r="I51" s="274"/>
      <c r="J51" s="1078"/>
      <c r="K51" s="1079"/>
      <c r="L51" s="1080"/>
      <c r="M51" s="1078"/>
      <c r="N51" s="1079"/>
      <c r="O51" s="1080"/>
      <c r="Q51" s="164">
        <v>3</v>
      </c>
      <c r="R51" s="189" t="str">
        <f t="shared" si="1"/>
        <v/>
      </c>
    </row>
    <row r="52" spans="1:18" ht="18" customHeight="1" x14ac:dyDescent="0.15">
      <c r="A52" s="1085"/>
      <c r="B52" s="1075"/>
      <c r="C52" s="1076"/>
      <c r="D52" s="1077"/>
      <c r="E52" s="264"/>
      <c r="F52" s="265"/>
      <c r="G52" s="266"/>
      <c r="H52" s="173" t="str">
        <f t="shared" si="3"/>
        <v/>
      </c>
      <c r="I52" s="274"/>
      <c r="J52" s="1078"/>
      <c r="K52" s="1079"/>
      <c r="L52" s="1080"/>
      <c r="M52" s="1078"/>
      <c r="N52" s="1079"/>
      <c r="O52" s="1080"/>
      <c r="Q52" s="164">
        <v>3</v>
      </c>
      <c r="R52" s="189" t="str">
        <f t="shared" si="1"/>
        <v/>
      </c>
    </row>
    <row r="53" spans="1:18" ht="18" customHeight="1" x14ac:dyDescent="0.15">
      <c r="A53" s="1085"/>
      <c r="B53" s="1075"/>
      <c r="C53" s="1076"/>
      <c r="D53" s="1077"/>
      <c r="E53" s="264"/>
      <c r="F53" s="265"/>
      <c r="G53" s="266"/>
      <c r="H53" s="173" t="str">
        <f t="shared" si="3"/>
        <v/>
      </c>
      <c r="I53" s="274"/>
      <c r="J53" s="1078"/>
      <c r="K53" s="1079"/>
      <c r="L53" s="1080"/>
      <c r="M53" s="1078"/>
      <c r="N53" s="1079"/>
      <c r="O53" s="1080"/>
      <c r="Q53" s="164">
        <v>3</v>
      </c>
      <c r="R53" s="189" t="str">
        <f t="shared" si="1"/>
        <v/>
      </c>
    </row>
    <row r="54" spans="1:18" ht="18" customHeight="1" x14ac:dyDescent="0.15">
      <c r="A54" s="1085"/>
      <c r="B54" s="1075"/>
      <c r="C54" s="1076"/>
      <c r="D54" s="1077"/>
      <c r="E54" s="264"/>
      <c r="F54" s="265"/>
      <c r="G54" s="266"/>
      <c r="H54" s="173" t="str">
        <f t="shared" si="3"/>
        <v/>
      </c>
      <c r="I54" s="274"/>
      <c r="J54" s="1078"/>
      <c r="K54" s="1079"/>
      <c r="L54" s="1080"/>
      <c r="M54" s="1078"/>
      <c r="N54" s="1079"/>
      <c r="O54" s="1080"/>
      <c r="Q54" s="164">
        <v>3</v>
      </c>
      <c r="R54" s="189" t="str">
        <f t="shared" si="1"/>
        <v/>
      </c>
    </row>
    <row r="55" spans="1:18" ht="18" customHeight="1" x14ac:dyDescent="0.15">
      <c r="A55" s="1085"/>
      <c r="B55" s="1075"/>
      <c r="C55" s="1076"/>
      <c r="D55" s="1077"/>
      <c r="E55" s="264"/>
      <c r="F55" s="265"/>
      <c r="G55" s="266"/>
      <c r="H55" s="173" t="str">
        <f t="shared" si="3"/>
        <v/>
      </c>
      <c r="I55" s="274"/>
      <c r="J55" s="1078"/>
      <c r="K55" s="1079"/>
      <c r="L55" s="1080"/>
      <c r="M55" s="1078"/>
      <c r="N55" s="1079"/>
      <c r="O55" s="1080"/>
      <c r="Q55" s="164">
        <v>3</v>
      </c>
      <c r="R55" s="189" t="str">
        <f t="shared" si="1"/>
        <v/>
      </c>
    </row>
    <row r="56" spans="1:18" ht="18" customHeight="1" x14ac:dyDescent="0.15">
      <c r="A56" s="1085"/>
      <c r="B56" s="1075"/>
      <c r="C56" s="1076"/>
      <c r="D56" s="1077"/>
      <c r="E56" s="264"/>
      <c r="F56" s="265"/>
      <c r="G56" s="266"/>
      <c r="H56" s="173" t="str">
        <f t="shared" si="3"/>
        <v/>
      </c>
      <c r="I56" s="274"/>
      <c r="J56" s="1078"/>
      <c r="K56" s="1079"/>
      <c r="L56" s="1080"/>
      <c r="M56" s="1078"/>
      <c r="N56" s="1079"/>
      <c r="O56" s="1080"/>
      <c r="Q56" s="164">
        <v>3</v>
      </c>
      <c r="R56" s="189" t="str">
        <f t="shared" si="1"/>
        <v/>
      </c>
    </row>
    <row r="57" spans="1:18" ht="18" customHeight="1" x14ac:dyDescent="0.15">
      <c r="A57" s="1085"/>
      <c r="B57" s="1075"/>
      <c r="C57" s="1076"/>
      <c r="D57" s="1077"/>
      <c r="E57" s="264"/>
      <c r="F57" s="265"/>
      <c r="G57" s="266"/>
      <c r="H57" s="173" t="str">
        <f t="shared" si="3"/>
        <v/>
      </c>
      <c r="I57" s="274"/>
      <c r="J57" s="1078"/>
      <c r="K57" s="1079"/>
      <c r="L57" s="1080"/>
      <c r="M57" s="1078"/>
      <c r="N57" s="1079"/>
      <c r="O57" s="1080"/>
      <c r="Q57" s="164">
        <v>3</v>
      </c>
      <c r="R57" s="189" t="str">
        <f t="shared" si="1"/>
        <v/>
      </c>
    </row>
    <row r="58" spans="1:18" ht="18" customHeight="1" x14ac:dyDescent="0.15">
      <c r="A58" s="1085"/>
      <c r="B58" s="1075"/>
      <c r="C58" s="1076"/>
      <c r="D58" s="1077"/>
      <c r="E58" s="264"/>
      <c r="F58" s="265"/>
      <c r="G58" s="266"/>
      <c r="H58" s="173" t="str">
        <f t="shared" si="3"/>
        <v/>
      </c>
      <c r="I58" s="274"/>
      <c r="J58" s="1078"/>
      <c r="K58" s="1079"/>
      <c r="L58" s="1080"/>
      <c r="M58" s="1078"/>
      <c r="N58" s="1079"/>
      <c r="O58" s="1080"/>
      <c r="Q58" s="164">
        <v>3</v>
      </c>
      <c r="R58" s="189" t="str">
        <f t="shared" si="1"/>
        <v/>
      </c>
    </row>
    <row r="59" spans="1:18" ht="18" customHeight="1" x14ac:dyDescent="0.15">
      <c r="A59" s="1085"/>
      <c r="B59" s="1075"/>
      <c r="C59" s="1076"/>
      <c r="D59" s="1077"/>
      <c r="E59" s="264"/>
      <c r="F59" s="265"/>
      <c r="G59" s="266"/>
      <c r="H59" s="173" t="str">
        <f t="shared" si="3"/>
        <v/>
      </c>
      <c r="I59" s="274"/>
      <c r="J59" s="1078"/>
      <c r="K59" s="1079"/>
      <c r="L59" s="1080"/>
      <c r="M59" s="1078"/>
      <c r="N59" s="1079"/>
      <c r="O59" s="1080"/>
      <c r="Q59" s="164">
        <v>3</v>
      </c>
      <c r="R59" s="189" t="str">
        <f t="shared" si="1"/>
        <v/>
      </c>
    </row>
    <row r="60" spans="1:18" ht="18" customHeight="1" x14ac:dyDescent="0.15">
      <c r="A60" s="1085"/>
      <c r="B60" s="1075"/>
      <c r="C60" s="1076"/>
      <c r="D60" s="1077"/>
      <c r="E60" s="264"/>
      <c r="F60" s="265"/>
      <c r="G60" s="266"/>
      <c r="H60" s="173" t="str">
        <f t="shared" si="3"/>
        <v/>
      </c>
      <c r="I60" s="274"/>
      <c r="J60" s="1078"/>
      <c r="K60" s="1079"/>
      <c r="L60" s="1080"/>
      <c r="M60" s="1078"/>
      <c r="N60" s="1079"/>
      <c r="O60" s="1080"/>
      <c r="Q60" s="164">
        <v>3</v>
      </c>
      <c r="R60" s="189" t="str">
        <f t="shared" si="1"/>
        <v/>
      </c>
    </row>
    <row r="61" spans="1:18" ht="18" customHeight="1" x14ac:dyDescent="0.15">
      <c r="A61" s="1085"/>
      <c r="B61" s="1075"/>
      <c r="C61" s="1076"/>
      <c r="D61" s="1077"/>
      <c r="E61" s="264"/>
      <c r="F61" s="265"/>
      <c r="G61" s="266"/>
      <c r="H61" s="173" t="str">
        <f t="shared" si="3"/>
        <v/>
      </c>
      <c r="I61" s="274"/>
      <c r="J61" s="1078"/>
      <c r="K61" s="1079"/>
      <c r="L61" s="1080"/>
      <c r="M61" s="1078"/>
      <c r="N61" s="1079"/>
      <c r="O61" s="1080"/>
      <c r="Q61" s="164">
        <v>3</v>
      </c>
      <c r="R61" s="189" t="str">
        <f t="shared" si="1"/>
        <v/>
      </c>
    </row>
    <row r="62" spans="1:18" ht="18" customHeight="1" x14ac:dyDescent="0.15">
      <c r="A62" s="1085"/>
      <c r="B62" s="1075"/>
      <c r="C62" s="1076"/>
      <c r="D62" s="1077"/>
      <c r="E62" s="264"/>
      <c r="F62" s="265"/>
      <c r="G62" s="266"/>
      <c r="H62" s="173" t="str">
        <f t="shared" si="3"/>
        <v/>
      </c>
      <c r="I62" s="274"/>
      <c r="J62" s="1078"/>
      <c r="K62" s="1079"/>
      <c r="L62" s="1080"/>
      <c r="M62" s="1078"/>
      <c r="N62" s="1079"/>
      <c r="O62" s="1080"/>
      <c r="Q62" s="164">
        <v>3</v>
      </c>
      <c r="R62" s="189" t="str">
        <f t="shared" si="1"/>
        <v/>
      </c>
    </row>
    <row r="63" spans="1:18" ht="18" customHeight="1" x14ac:dyDescent="0.15">
      <c r="A63" s="1085"/>
      <c r="B63" s="1075"/>
      <c r="C63" s="1076"/>
      <c r="D63" s="1077"/>
      <c r="E63" s="264"/>
      <c r="F63" s="265"/>
      <c r="G63" s="266"/>
      <c r="H63" s="173" t="str">
        <f t="shared" si="3"/>
        <v/>
      </c>
      <c r="I63" s="274"/>
      <c r="J63" s="1078"/>
      <c r="K63" s="1079"/>
      <c r="L63" s="1080"/>
      <c r="M63" s="1078"/>
      <c r="N63" s="1079"/>
      <c r="O63" s="1080"/>
      <c r="Q63" s="164">
        <v>3</v>
      </c>
      <c r="R63" s="189" t="str">
        <f t="shared" si="1"/>
        <v/>
      </c>
    </row>
    <row r="64" spans="1:18" ht="18" customHeight="1" x14ac:dyDescent="0.15">
      <c r="A64" s="1085"/>
      <c r="B64" s="1078"/>
      <c r="C64" s="1079"/>
      <c r="D64" s="1080"/>
      <c r="E64" s="264"/>
      <c r="F64" s="265"/>
      <c r="G64" s="266"/>
      <c r="H64" s="173" t="str">
        <f t="shared" si="3"/>
        <v/>
      </c>
      <c r="I64" s="274"/>
      <c r="J64" s="1078"/>
      <c r="K64" s="1079"/>
      <c r="L64" s="1080"/>
      <c r="M64" s="1078"/>
      <c r="N64" s="1079"/>
      <c r="O64" s="1080"/>
      <c r="Q64" s="164">
        <v>3</v>
      </c>
      <c r="R64" s="189" t="str">
        <f t="shared" si="1"/>
        <v/>
      </c>
    </row>
    <row r="65" spans="1:18" ht="18" customHeight="1" x14ac:dyDescent="0.15">
      <c r="A65" s="1086"/>
      <c r="B65" s="1081" t="s">
        <v>104</v>
      </c>
      <c r="C65" s="1082"/>
      <c r="D65" s="1082"/>
      <c r="E65" s="1082"/>
      <c r="F65" s="1082"/>
      <c r="G65" s="1083"/>
      <c r="H65" s="163" t="s">
        <v>6</v>
      </c>
      <c r="I65" s="177">
        <f>SUM(I45:I64)</f>
        <v>305</v>
      </c>
      <c r="J65" s="1087"/>
      <c r="K65" s="1088"/>
      <c r="L65" s="1088"/>
      <c r="M65" s="1088"/>
      <c r="N65" s="1088"/>
      <c r="O65" s="1089"/>
      <c r="R65" s="189"/>
    </row>
    <row r="66" spans="1:18" ht="18" customHeight="1" x14ac:dyDescent="0.15">
      <c r="A66" s="1084" t="s">
        <v>108</v>
      </c>
      <c r="B66" s="1075"/>
      <c r="C66" s="1076"/>
      <c r="D66" s="1077"/>
      <c r="E66" s="264"/>
      <c r="F66" s="265"/>
      <c r="G66" s="266"/>
      <c r="H66" s="173" t="str">
        <f>IF(B66="","","㎡")</f>
        <v/>
      </c>
      <c r="I66" s="274">
        <v>11</v>
      </c>
      <c r="J66" s="1078"/>
      <c r="K66" s="1079"/>
      <c r="L66" s="1080"/>
      <c r="M66" s="1078"/>
      <c r="N66" s="1079"/>
      <c r="O66" s="1080"/>
      <c r="Q66" s="164">
        <v>4</v>
      </c>
      <c r="R66" s="189" t="str">
        <f t="shared" si="1"/>
        <v/>
      </c>
    </row>
    <row r="67" spans="1:18" ht="18" customHeight="1" x14ac:dyDescent="0.15">
      <c r="A67" s="1085"/>
      <c r="B67" s="1075"/>
      <c r="C67" s="1076"/>
      <c r="D67" s="1077"/>
      <c r="E67" s="264"/>
      <c r="F67" s="265"/>
      <c r="G67" s="266"/>
      <c r="H67" s="173" t="str">
        <f t="shared" ref="H67:H73" si="4">IF(B67="","","㎡")</f>
        <v/>
      </c>
      <c r="I67" s="274"/>
      <c r="J67" s="1078"/>
      <c r="K67" s="1079"/>
      <c r="L67" s="1080"/>
      <c r="M67" s="1078"/>
      <c r="N67" s="1079"/>
      <c r="O67" s="1080"/>
      <c r="Q67" s="164">
        <v>4</v>
      </c>
      <c r="R67" s="189" t="str">
        <f t="shared" si="1"/>
        <v/>
      </c>
    </row>
    <row r="68" spans="1:18" ht="18" customHeight="1" x14ac:dyDescent="0.15">
      <c r="A68" s="1085"/>
      <c r="B68" s="1075"/>
      <c r="C68" s="1076"/>
      <c r="D68" s="1077"/>
      <c r="E68" s="264"/>
      <c r="F68" s="265"/>
      <c r="G68" s="266"/>
      <c r="H68" s="173" t="str">
        <f t="shared" si="4"/>
        <v/>
      </c>
      <c r="I68" s="274"/>
      <c r="J68" s="1078"/>
      <c r="K68" s="1079"/>
      <c r="L68" s="1080"/>
      <c r="M68" s="1078"/>
      <c r="N68" s="1079"/>
      <c r="O68" s="1080"/>
      <c r="Q68" s="164">
        <v>4</v>
      </c>
      <c r="R68" s="189" t="str">
        <f t="shared" ref="R68:R99" si="5">IF(ISBLANK(B68),"","INSERT INTO [PMS_chiba].[dbo].[PLANT_BASE_TABLE]
"&amp;" ([PLB_PLANT_ID]
"&amp;" ,[PLB_PARK_ID]
"&amp;" ,[PLB_PLANT_KIND_ID]
"&amp;" ,[PBL_PLANT_NAME]
"&amp;" ,[PLB_QTY]
"&amp;" ,[PLB_UNIT]
"&amp;" ,[PLB_HEIGHT]
"&amp;" ,[PLB_WIDTH]
"&amp;" ,[PLB_TEKKYO_FLAG]
"&amp;" ,[PLB_NOTE]
"&amp;" ,[PLB_PICTURE]
)
SELECT MAX([PLB_PLANT_ID])+1
,"&amp;$Q$1&amp;"
,"&amp;Q68&amp;"
,'"&amp;B68&amp;"'"&amp;"
,"&amp;IF(ISBLANK(I68),0,I68)&amp;"
,"&amp;IF(ISBLANK(H68),"NULL","'"&amp;H68&amp;"'")&amp;"
,"&amp;IF(ISBLANK(E68),0,E68)&amp;"
,"&amp;IF(ISBLANK(G68),0,G68)&amp;"
 ,0
,"&amp;IF(ISBLANK(J68),IF(ISBLANK(F68),"NULL","'規格C:"&amp;F68&amp;"'"),"'"&amp;J68&amp;" 規格C:"&amp;F68&amp;"'")&amp;"
,ltrim(str(MAX([PLB_PLANT_ID])+1))+'/'+'"&amp;M68&amp;"'"&amp;"
  FROM [PMS_chiba].[dbo].[PLANT_BASE_TABLE]")</f>
        <v/>
      </c>
    </row>
    <row r="69" spans="1:18" ht="18" customHeight="1" x14ac:dyDescent="0.15">
      <c r="A69" s="1085"/>
      <c r="B69" s="1075"/>
      <c r="C69" s="1076"/>
      <c r="D69" s="1077"/>
      <c r="E69" s="264"/>
      <c r="F69" s="265"/>
      <c r="G69" s="266"/>
      <c r="H69" s="173" t="str">
        <f t="shared" si="4"/>
        <v/>
      </c>
      <c r="I69" s="274"/>
      <c r="J69" s="1078"/>
      <c r="K69" s="1079"/>
      <c r="L69" s="1080"/>
      <c r="M69" s="1078"/>
      <c r="N69" s="1079"/>
      <c r="O69" s="1080"/>
      <c r="Q69" s="164">
        <v>4</v>
      </c>
      <c r="R69" s="189" t="str">
        <f t="shared" si="5"/>
        <v/>
      </c>
    </row>
    <row r="70" spans="1:18" ht="18" customHeight="1" x14ac:dyDescent="0.15">
      <c r="A70" s="1085"/>
      <c r="B70" s="1075"/>
      <c r="C70" s="1076"/>
      <c r="D70" s="1077"/>
      <c r="E70" s="264"/>
      <c r="F70" s="265"/>
      <c r="G70" s="266"/>
      <c r="H70" s="173" t="str">
        <f t="shared" si="4"/>
        <v/>
      </c>
      <c r="I70" s="274"/>
      <c r="J70" s="1078"/>
      <c r="K70" s="1079"/>
      <c r="L70" s="1080"/>
      <c r="M70" s="1078"/>
      <c r="N70" s="1079"/>
      <c r="O70" s="1080"/>
      <c r="Q70" s="164">
        <v>4</v>
      </c>
      <c r="R70" s="189" t="str">
        <f t="shared" si="5"/>
        <v/>
      </c>
    </row>
    <row r="71" spans="1:18" ht="18" customHeight="1" x14ac:dyDescent="0.15">
      <c r="A71" s="1085"/>
      <c r="B71" s="1075"/>
      <c r="C71" s="1076"/>
      <c r="D71" s="1077"/>
      <c r="E71" s="264"/>
      <c r="F71" s="265"/>
      <c r="G71" s="266"/>
      <c r="H71" s="173" t="str">
        <f t="shared" si="4"/>
        <v/>
      </c>
      <c r="I71" s="274"/>
      <c r="J71" s="1078"/>
      <c r="K71" s="1079"/>
      <c r="L71" s="1080"/>
      <c r="M71" s="1078"/>
      <c r="N71" s="1079"/>
      <c r="O71" s="1080"/>
      <c r="Q71" s="164">
        <v>4</v>
      </c>
      <c r="R71" s="189" t="str">
        <f t="shared" si="5"/>
        <v/>
      </c>
    </row>
    <row r="72" spans="1:18" ht="18" customHeight="1" x14ac:dyDescent="0.15">
      <c r="A72" s="1085"/>
      <c r="B72" s="1075"/>
      <c r="C72" s="1076"/>
      <c r="D72" s="1077"/>
      <c r="E72" s="264"/>
      <c r="F72" s="265"/>
      <c r="G72" s="266"/>
      <c r="H72" s="173" t="str">
        <f t="shared" si="4"/>
        <v/>
      </c>
      <c r="I72" s="274"/>
      <c r="J72" s="1078"/>
      <c r="K72" s="1079"/>
      <c r="L72" s="1080"/>
      <c r="M72" s="1078"/>
      <c r="N72" s="1079"/>
      <c r="O72" s="1080"/>
      <c r="Q72" s="164">
        <v>4</v>
      </c>
      <c r="R72" s="189" t="str">
        <f t="shared" si="5"/>
        <v/>
      </c>
    </row>
    <row r="73" spans="1:18" ht="18" customHeight="1" x14ac:dyDescent="0.15">
      <c r="A73" s="1085"/>
      <c r="B73" s="1078"/>
      <c r="C73" s="1079"/>
      <c r="D73" s="1080"/>
      <c r="E73" s="264"/>
      <c r="F73" s="265"/>
      <c r="G73" s="266"/>
      <c r="H73" s="173" t="str">
        <f t="shared" si="4"/>
        <v/>
      </c>
      <c r="I73" s="274"/>
      <c r="J73" s="1078"/>
      <c r="K73" s="1079"/>
      <c r="L73" s="1080"/>
      <c r="M73" s="1078"/>
      <c r="N73" s="1079"/>
      <c r="O73" s="1080"/>
      <c r="Q73" s="164">
        <v>4</v>
      </c>
      <c r="R73" s="189" t="str">
        <f t="shared" si="5"/>
        <v/>
      </c>
    </row>
    <row r="74" spans="1:18" ht="18" customHeight="1" x14ac:dyDescent="0.15">
      <c r="A74" s="1085"/>
      <c r="B74" s="1081" t="s">
        <v>104</v>
      </c>
      <c r="C74" s="1082"/>
      <c r="D74" s="1082"/>
      <c r="E74" s="1082"/>
      <c r="F74" s="1082"/>
      <c r="G74" s="1083"/>
      <c r="H74" s="163" t="s">
        <v>6</v>
      </c>
      <c r="I74" s="177">
        <f>SUM(I66:I73)</f>
        <v>11</v>
      </c>
      <c r="J74" s="168"/>
      <c r="K74" s="169"/>
      <c r="L74" s="169"/>
      <c r="M74" s="169"/>
      <c r="N74" s="169"/>
      <c r="O74" s="170"/>
      <c r="R74" s="189"/>
    </row>
    <row r="75" spans="1:18" ht="18" customHeight="1" x14ac:dyDescent="0.15">
      <c r="A75" s="1084" t="s">
        <v>518</v>
      </c>
      <c r="B75" s="1075" t="s">
        <v>786</v>
      </c>
      <c r="C75" s="1076"/>
      <c r="D75" s="1077"/>
      <c r="E75" s="264"/>
      <c r="F75" s="265"/>
      <c r="G75" s="266"/>
      <c r="H75" s="173" t="str">
        <f>IF(B75="","","㎡")</f>
        <v>㎡</v>
      </c>
      <c r="I75" s="274">
        <v>124</v>
      </c>
      <c r="J75" s="1078"/>
      <c r="K75" s="1079"/>
      <c r="L75" s="1080"/>
      <c r="M75" s="1078" t="s">
        <v>787</v>
      </c>
      <c r="N75" s="1079"/>
      <c r="O75" s="1080"/>
      <c r="Q75" s="164">
        <v>5</v>
      </c>
      <c r="R75" s="189" t="str">
        <f t="shared" si="5"/>
        <v>INSERT INTO [PMS_chiba].[dbo].[PLANT_BASE_TABLE]
 ([PLB_PLANT_ID]
 ,[PLB_PARK_ID]
 ,[PLB_PLANT_KIND_ID]
 ,[PBL_PLANT_NAME]
 ,[PLB_QTY]
 ,[PLB_UNIT]
 ,[PLB_HEIGHT]
 ,[PLB_WIDTH]
 ,[PLB_TEKKYO_FLAG]
 ,[PLB_NOTE]
 ,[PLB_PICTURE]
)
SELECT MAX([PLB_PLANT_ID])+1
,9999
,5
,'コウライシバ'
,124
,'㎡'
,0
,0
 ,0
,NULL
,ltrim(str(MAX([PLB_PLANT_ID])+1))+'/'+'20160401_千葉第１公園.コウライシバ.jpg'
  FROM [PMS_chiba].[dbo].[PLANT_BASE_TABLE]</v>
      </c>
    </row>
    <row r="76" spans="1:18" ht="18" customHeight="1" x14ac:dyDescent="0.15">
      <c r="A76" s="1085"/>
      <c r="B76" s="1075"/>
      <c r="C76" s="1076"/>
      <c r="D76" s="1077"/>
      <c r="E76" s="264"/>
      <c r="F76" s="265"/>
      <c r="G76" s="266"/>
      <c r="H76" s="173" t="str">
        <f t="shared" ref="H76:H82" si="6">IF(B76="","","㎡")</f>
        <v/>
      </c>
      <c r="I76" s="275"/>
      <c r="J76" s="1078"/>
      <c r="K76" s="1079"/>
      <c r="L76" s="1080"/>
      <c r="M76" s="1078"/>
      <c r="N76" s="1079"/>
      <c r="O76" s="1080"/>
      <c r="Q76" s="164">
        <v>5</v>
      </c>
      <c r="R76" s="189" t="str">
        <f t="shared" si="5"/>
        <v/>
      </c>
    </row>
    <row r="77" spans="1:18" ht="18" customHeight="1" x14ac:dyDescent="0.15">
      <c r="A77" s="1085"/>
      <c r="B77" s="1075"/>
      <c r="C77" s="1076"/>
      <c r="D77" s="1077"/>
      <c r="E77" s="264"/>
      <c r="F77" s="265"/>
      <c r="G77" s="266"/>
      <c r="H77" s="173" t="str">
        <f t="shared" si="6"/>
        <v/>
      </c>
      <c r="I77" s="275"/>
      <c r="J77" s="1078"/>
      <c r="K77" s="1079"/>
      <c r="L77" s="1080"/>
      <c r="M77" s="1078"/>
      <c r="N77" s="1079"/>
      <c r="O77" s="1080"/>
      <c r="Q77" s="164">
        <v>5</v>
      </c>
      <c r="R77" s="189" t="str">
        <f t="shared" si="5"/>
        <v/>
      </c>
    </row>
    <row r="78" spans="1:18" ht="18" customHeight="1" x14ac:dyDescent="0.15">
      <c r="A78" s="1085"/>
      <c r="B78" s="1075"/>
      <c r="C78" s="1076"/>
      <c r="D78" s="1077"/>
      <c r="E78" s="264"/>
      <c r="F78" s="265"/>
      <c r="G78" s="266"/>
      <c r="H78" s="173" t="str">
        <f t="shared" si="6"/>
        <v/>
      </c>
      <c r="I78" s="275"/>
      <c r="J78" s="1078"/>
      <c r="K78" s="1079"/>
      <c r="L78" s="1080"/>
      <c r="M78" s="1078"/>
      <c r="N78" s="1079"/>
      <c r="O78" s="1080"/>
      <c r="Q78" s="164">
        <v>5</v>
      </c>
      <c r="R78" s="189" t="str">
        <f t="shared" si="5"/>
        <v/>
      </c>
    </row>
    <row r="79" spans="1:18" ht="18" customHeight="1" x14ac:dyDescent="0.15">
      <c r="A79" s="1085"/>
      <c r="B79" s="1075"/>
      <c r="C79" s="1076"/>
      <c r="D79" s="1077"/>
      <c r="E79" s="264"/>
      <c r="F79" s="265"/>
      <c r="G79" s="266"/>
      <c r="H79" s="173" t="str">
        <f t="shared" si="6"/>
        <v/>
      </c>
      <c r="I79" s="275"/>
      <c r="J79" s="1078"/>
      <c r="K79" s="1079"/>
      <c r="L79" s="1080"/>
      <c r="M79" s="1078"/>
      <c r="N79" s="1079"/>
      <c r="O79" s="1080"/>
      <c r="Q79" s="164">
        <v>5</v>
      </c>
      <c r="R79" s="189" t="str">
        <f t="shared" si="5"/>
        <v/>
      </c>
    </row>
    <row r="80" spans="1:18" ht="18" customHeight="1" x14ac:dyDescent="0.15">
      <c r="A80" s="1085"/>
      <c r="B80" s="1075"/>
      <c r="C80" s="1076"/>
      <c r="D80" s="1077"/>
      <c r="E80" s="264"/>
      <c r="F80" s="265"/>
      <c r="G80" s="266"/>
      <c r="H80" s="173" t="str">
        <f t="shared" si="6"/>
        <v/>
      </c>
      <c r="I80" s="275"/>
      <c r="J80" s="1078"/>
      <c r="K80" s="1079"/>
      <c r="L80" s="1080"/>
      <c r="M80" s="1078"/>
      <c r="N80" s="1079"/>
      <c r="O80" s="1080"/>
      <c r="Q80" s="164">
        <v>5</v>
      </c>
      <c r="R80" s="189" t="str">
        <f t="shared" si="5"/>
        <v/>
      </c>
    </row>
    <row r="81" spans="1:18" ht="18" customHeight="1" x14ac:dyDescent="0.15">
      <c r="A81" s="1085"/>
      <c r="B81" s="1075"/>
      <c r="C81" s="1076"/>
      <c r="D81" s="1077"/>
      <c r="E81" s="264"/>
      <c r="F81" s="265"/>
      <c r="G81" s="266"/>
      <c r="H81" s="173" t="str">
        <f t="shared" si="6"/>
        <v/>
      </c>
      <c r="I81" s="275"/>
      <c r="J81" s="1078"/>
      <c r="K81" s="1079"/>
      <c r="L81" s="1080"/>
      <c r="M81" s="1078"/>
      <c r="N81" s="1079"/>
      <c r="O81" s="1080"/>
      <c r="Q81" s="164">
        <v>5</v>
      </c>
      <c r="R81" s="189" t="str">
        <f t="shared" si="5"/>
        <v/>
      </c>
    </row>
    <row r="82" spans="1:18" ht="18" customHeight="1" x14ac:dyDescent="0.15">
      <c r="A82" s="1085"/>
      <c r="B82" s="1078"/>
      <c r="C82" s="1079"/>
      <c r="D82" s="1080"/>
      <c r="E82" s="264"/>
      <c r="F82" s="265"/>
      <c r="G82" s="266"/>
      <c r="H82" s="173" t="str">
        <f t="shared" si="6"/>
        <v/>
      </c>
      <c r="I82" s="275"/>
      <c r="J82" s="1078"/>
      <c r="K82" s="1079"/>
      <c r="L82" s="1080"/>
      <c r="M82" s="1078"/>
      <c r="N82" s="1079"/>
      <c r="O82" s="1080"/>
      <c r="Q82" s="164">
        <v>5</v>
      </c>
      <c r="R82" s="189" t="str">
        <f t="shared" si="5"/>
        <v/>
      </c>
    </row>
    <row r="83" spans="1:18" ht="18" customHeight="1" x14ac:dyDescent="0.15">
      <c r="A83" s="1086"/>
      <c r="B83" s="1081" t="s">
        <v>104</v>
      </c>
      <c r="C83" s="1082"/>
      <c r="D83" s="1082"/>
      <c r="E83" s="1082"/>
      <c r="F83" s="1082"/>
      <c r="G83" s="1083"/>
      <c r="H83" s="163" t="s">
        <v>6</v>
      </c>
      <c r="I83" s="177">
        <f>SUM(I75:I82)</f>
        <v>124</v>
      </c>
      <c r="J83" s="168"/>
      <c r="K83" s="169"/>
      <c r="L83" s="169"/>
      <c r="M83" s="169"/>
      <c r="N83" s="169"/>
      <c r="O83" s="170"/>
      <c r="R83" s="189"/>
    </row>
    <row r="84" spans="1:18" ht="18" customHeight="1" x14ac:dyDescent="0.15">
      <c r="A84" s="1084" t="s">
        <v>517</v>
      </c>
      <c r="B84" s="1075" t="s">
        <v>769</v>
      </c>
      <c r="C84" s="1076"/>
      <c r="D84" s="1077"/>
      <c r="E84" s="264">
        <v>1.6</v>
      </c>
      <c r="F84" s="265"/>
      <c r="G84" s="266">
        <v>0.5</v>
      </c>
      <c r="H84" s="248" t="str">
        <f>IF(B84="","","m")</f>
        <v>m</v>
      </c>
      <c r="I84" s="274">
        <v>32</v>
      </c>
      <c r="J84" s="1078" t="s">
        <v>788</v>
      </c>
      <c r="K84" s="1079"/>
      <c r="L84" s="1080"/>
      <c r="M84" s="1078" t="s">
        <v>774</v>
      </c>
      <c r="N84" s="1079"/>
      <c r="O84" s="1080"/>
      <c r="Q84" s="164">
        <v>6</v>
      </c>
      <c r="R84" s="189" t="str">
        <f t="shared" si="5"/>
        <v>INSERT INTO [PMS_chiba].[dbo].[PLANT_BASE_TABLE]
 ([PLB_PLANT_ID]
 ,[PLB_PARK_ID]
 ,[PLB_PLANT_KIND_ID]
 ,[PBL_PLANT_NAME]
 ,[PLB_QTY]
 ,[PLB_UNIT]
 ,[PLB_HEIGHT]
 ,[PLB_WIDTH]
 ,[PLB_TEKKYO_FLAG]
 ,[PLB_NOTE]
 ,[PLB_PICTURE]
)
SELECT MAX([PLB_PLANT_ID])+1
,9999
,6
,'ベニカナメモチ'
,32
,'m'
,1.6
,0.5
 ,0
,'16本（2本/ｍ）、生垣支柱　 規格C:'
,ltrim(str(MAX([PLB_PLANT_ID])+1))+'/'+'20160401_千葉第１公園.ベニカナメモチ.jpg'
  FROM [PMS_chiba].[dbo].[PLANT_BASE_TABLE]</v>
      </c>
    </row>
    <row r="85" spans="1:18" ht="18" customHeight="1" x14ac:dyDescent="0.15">
      <c r="A85" s="1085"/>
      <c r="B85" s="1075"/>
      <c r="C85" s="1076"/>
      <c r="D85" s="1077"/>
      <c r="E85" s="264"/>
      <c r="F85" s="265"/>
      <c r="G85" s="266"/>
      <c r="H85" s="173" t="str">
        <f t="shared" ref="H85:H91" si="7">IF(B85="","","m")</f>
        <v/>
      </c>
      <c r="I85" s="274"/>
      <c r="J85" s="1078"/>
      <c r="K85" s="1079"/>
      <c r="L85" s="1080"/>
      <c r="M85" s="1078"/>
      <c r="N85" s="1079"/>
      <c r="O85" s="1080"/>
      <c r="Q85" s="164">
        <v>6</v>
      </c>
      <c r="R85" s="189" t="str">
        <f t="shared" si="5"/>
        <v/>
      </c>
    </row>
    <row r="86" spans="1:18" ht="18" customHeight="1" x14ac:dyDescent="0.15">
      <c r="A86" s="1085"/>
      <c r="B86" s="1075"/>
      <c r="C86" s="1076"/>
      <c r="D86" s="1077"/>
      <c r="E86" s="264"/>
      <c r="F86" s="265"/>
      <c r="G86" s="266"/>
      <c r="H86" s="173" t="str">
        <f t="shared" si="7"/>
        <v/>
      </c>
      <c r="I86" s="274"/>
      <c r="J86" s="1078"/>
      <c r="K86" s="1079"/>
      <c r="L86" s="1080"/>
      <c r="M86" s="1078"/>
      <c r="N86" s="1079"/>
      <c r="O86" s="1080"/>
      <c r="Q86" s="164">
        <v>6</v>
      </c>
      <c r="R86" s="189" t="str">
        <f t="shared" si="5"/>
        <v/>
      </c>
    </row>
    <row r="87" spans="1:18" ht="18" customHeight="1" x14ac:dyDescent="0.15">
      <c r="A87" s="1085"/>
      <c r="B87" s="1075"/>
      <c r="C87" s="1076"/>
      <c r="D87" s="1077"/>
      <c r="E87" s="264"/>
      <c r="F87" s="265"/>
      <c r="G87" s="266"/>
      <c r="H87" s="173" t="str">
        <f t="shared" si="7"/>
        <v/>
      </c>
      <c r="I87" s="274"/>
      <c r="J87" s="1078"/>
      <c r="K87" s="1079"/>
      <c r="L87" s="1080"/>
      <c r="M87" s="1078"/>
      <c r="N87" s="1079"/>
      <c r="O87" s="1080"/>
      <c r="Q87" s="164">
        <v>6</v>
      </c>
      <c r="R87" s="189" t="str">
        <f t="shared" si="5"/>
        <v/>
      </c>
    </row>
    <row r="88" spans="1:18" ht="18" customHeight="1" x14ac:dyDescent="0.15">
      <c r="A88" s="1085"/>
      <c r="B88" s="1075"/>
      <c r="C88" s="1076"/>
      <c r="D88" s="1077"/>
      <c r="E88" s="264"/>
      <c r="F88" s="265"/>
      <c r="G88" s="266"/>
      <c r="H88" s="173" t="str">
        <f t="shared" si="7"/>
        <v/>
      </c>
      <c r="I88" s="274"/>
      <c r="J88" s="1078"/>
      <c r="K88" s="1079"/>
      <c r="L88" s="1080"/>
      <c r="M88" s="1078"/>
      <c r="N88" s="1079"/>
      <c r="O88" s="1080"/>
      <c r="Q88" s="164">
        <v>6</v>
      </c>
      <c r="R88" s="189" t="str">
        <f t="shared" si="5"/>
        <v/>
      </c>
    </row>
    <row r="89" spans="1:18" ht="18" customHeight="1" x14ac:dyDescent="0.15">
      <c r="A89" s="1085"/>
      <c r="B89" s="1075"/>
      <c r="C89" s="1076"/>
      <c r="D89" s="1077"/>
      <c r="E89" s="264"/>
      <c r="F89" s="265"/>
      <c r="G89" s="266"/>
      <c r="H89" s="173" t="str">
        <f t="shared" si="7"/>
        <v/>
      </c>
      <c r="I89" s="274"/>
      <c r="J89" s="1078"/>
      <c r="K89" s="1079"/>
      <c r="L89" s="1080"/>
      <c r="M89" s="1078"/>
      <c r="N89" s="1079"/>
      <c r="O89" s="1080"/>
      <c r="Q89" s="164">
        <v>6</v>
      </c>
      <c r="R89" s="189" t="str">
        <f t="shared" si="5"/>
        <v/>
      </c>
    </row>
    <row r="90" spans="1:18" ht="18" customHeight="1" x14ac:dyDescent="0.15">
      <c r="A90" s="1085"/>
      <c r="B90" s="1075"/>
      <c r="C90" s="1076"/>
      <c r="D90" s="1077"/>
      <c r="E90" s="264"/>
      <c r="F90" s="265"/>
      <c r="G90" s="266"/>
      <c r="H90" s="173" t="str">
        <f t="shared" si="7"/>
        <v/>
      </c>
      <c r="I90" s="274"/>
      <c r="J90" s="1078"/>
      <c r="K90" s="1079"/>
      <c r="L90" s="1080"/>
      <c r="M90" s="1078"/>
      <c r="N90" s="1079"/>
      <c r="O90" s="1080"/>
      <c r="Q90" s="164">
        <v>6</v>
      </c>
      <c r="R90" s="189" t="str">
        <f t="shared" si="5"/>
        <v/>
      </c>
    </row>
    <row r="91" spans="1:18" ht="18" customHeight="1" x14ac:dyDescent="0.15">
      <c r="A91" s="1085"/>
      <c r="B91" s="1078"/>
      <c r="C91" s="1079"/>
      <c r="D91" s="1080"/>
      <c r="E91" s="264"/>
      <c r="F91" s="265"/>
      <c r="G91" s="266"/>
      <c r="H91" s="173" t="str">
        <f t="shared" si="7"/>
        <v/>
      </c>
      <c r="I91" s="274"/>
      <c r="J91" s="1078"/>
      <c r="K91" s="1079"/>
      <c r="L91" s="1080"/>
      <c r="M91" s="1078"/>
      <c r="N91" s="1079"/>
      <c r="O91" s="1080"/>
      <c r="Q91" s="164">
        <v>6</v>
      </c>
      <c r="R91" s="189" t="str">
        <f t="shared" si="5"/>
        <v/>
      </c>
    </row>
    <row r="92" spans="1:18" ht="18" customHeight="1" x14ac:dyDescent="0.15">
      <c r="A92" s="1086"/>
      <c r="B92" s="1081" t="s">
        <v>104</v>
      </c>
      <c r="C92" s="1082"/>
      <c r="D92" s="1082"/>
      <c r="E92" s="1082"/>
      <c r="F92" s="1082"/>
      <c r="G92" s="1083"/>
      <c r="H92" s="163" t="s">
        <v>543</v>
      </c>
      <c r="I92" s="177">
        <f>SUM(I84:I91)</f>
        <v>32</v>
      </c>
      <c r="J92" s="1087"/>
      <c r="K92" s="1088"/>
      <c r="L92" s="1088"/>
      <c r="M92" s="1088"/>
      <c r="N92" s="1088"/>
      <c r="O92" s="1089"/>
      <c r="R92" s="189"/>
    </row>
    <row r="93" spans="1:18" ht="18" customHeight="1" x14ac:dyDescent="0.15">
      <c r="A93" s="1084" t="s">
        <v>88</v>
      </c>
      <c r="B93" s="1075"/>
      <c r="C93" s="1076"/>
      <c r="D93" s="1077"/>
      <c r="E93" s="264"/>
      <c r="F93" s="265"/>
      <c r="G93" s="266"/>
      <c r="H93" s="173" t="str">
        <f>IF(B93="","","本")</f>
        <v/>
      </c>
      <c r="I93" s="271">
        <v>1</v>
      </c>
      <c r="J93" s="1078"/>
      <c r="K93" s="1079"/>
      <c r="L93" s="1080"/>
      <c r="M93" s="1078"/>
      <c r="N93" s="1079"/>
      <c r="O93" s="1080"/>
      <c r="Q93" s="164">
        <v>7</v>
      </c>
      <c r="R93" s="189" t="str">
        <f t="shared" si="5"/>
        <v/>
      </c>
    </row>
    <row r="94" spans="1:18" ht="18" customHeight="1" x14ac:dyDescent="0.15">
      <c r="A94" s="1085"/>
      <c r="B94" s="1075"/>
      <c r="C94" s="1076"/>
      <c r="D94" s="1077"/>
      <c r="E94" s="264"/>
      <c r="F94" s="265"/>
      <c r="G94" s="266"/>
      <c r="H94" s="173" t="str">
        <f t="shared" ref="H94:H100" si="8">IF(B94="","","本")</f>
        <v/>
      </c>
      <c r="I94" s="271"/>
      <c r="J94" s="1078"/>
      <c r="K94" s="1079"/>
      <c r="L94" s="1080"/>
      <c r="M94" s="1078"/>
      <c r="N94" s="1079"/>
      <c r="O94" s="1080"/>
      <c r="Q94" s="164">
        <v>7</v>
      </c>
      <c r="R94" s="189" t="str">
        <f t="shared" si="5"/>
        <v/>
      </c>
    </row>
    <row r="95" spans="1:18" ht="18" customHeight="1" x14ac:dyDescent="0.15">
      <c r="A95" s="1085"/>
      <c r="B95" s="1075"/>
      <c r="C95" s="1076"/>
      <c r="D95" s="1077"/>
      <c r="E95" s="264"/>
      <c r="F95" s="265"/>
      <c r="G95" s="266"/>
      <c r="H95" s="173" t="str">
        <f t="shared" si="8"/>
        <v/>
      </c>
      <c r="I95" s="271"/>
      <c r="J95" s="1078"/>
      <c r="K95" s="1079"/>
      <c r="L95" s="1080"/>
      <c r="M95" s="1078"/>
      <c r="N95" s="1079"/>
      <c r="O95" s="1080"/>
      <c r="Q95" s="164">
        <v>7</v>
      </c>
      <c r="R95" s="189" t="str">
        <f t="shared" si="5"/>
        <v/>
      </c>
    </row>
    <row r="96" spans="1:18" ht="18" customHeight="1" x14ac:dyDescent="0.15">
      <c r="A96" s="1085"/>
      <c r="B96" s="1075"/>
      <c r="C96" s="1076"/>
      <c r="D96" s="1077"/>
      <c r="E96" s="264"/>
      <c r="F96" s="265"/>
      <c r="G96" s="266"/>
      <c r="H96" s="173" t="str">
        <f t="shared" si="8"/>
        <v/>
      </c>
      <c r="I96" s="271"/>
      <c r="J96" s="1078"/>
      <c r="K96" s="1079"/>
      <c r="L96" s="1080"/>
      <c r="M96" s="1078"/>
      <c r="N96" s="1079"/>
      <c r="O96" s="1080"/>
      <c r="Q96" s="164">
        <v>7</v>
      </c>
      <c r="R96" s="189" t="str">
        <f t="shared" si="5"/>
        <v/>
      </c>
    </row>
    <row r="97" spans="1:18" ht="18" customHeight="1" x14ac:dyDescent="0.15">
      <c r="A97" s="1085"/>
      <c r="B97" s="1075"/>
      <c r="C97" s="1076"/>
      <c r="D97" s="1077"/>
      <c r="E97" s="264"/>
      <c r="F97" s="265"/>
      <c r="G97" s="266"/>
      <c r="H97" s="173" t="str">
        <f t="shared" si="8"/>
        <v/>
      </c>
      <c r="I97" s="271"/>
      <c r="J97" s="1078"/>
      <c r="K97" s="1079"/>
      <c r="L97" s="1080"/>
      <c r="M97" s="1078"/>
      <c r="N97" s="1079"/>
      <c r="O97" s="1080"/>
      <c r="Q97" s="164">
        <v>7</v>
      </c>
      <c r="R97" s="189" t="str">
        <f t="shared" si="5"/>
        <v/>
      </c>
    </row>
    <row r="98" spans="1:18" ht="18" customHeight="1" x14ac:dyDescent="0.15">
      <c r="A98" s="1085"/>
      <c r="B98" s="1075"/>
      <c r="C98" s="1076"/>
      <c r="D98" s="1077"/>
      <c r="E98" s="264"/>
      <c r="F98" s="265"/>
      <c r="G98" s="266"/>
      <c r="H98" s="173" t="str">
        <f t="shared" si="8"/>
        <v/>
      </c>
      <c r="I98" s="271"/>
      <c r="J98" s="1078"/>
      <c r="K98" s="1079"/>
      <c r="L98" s="1080"/>
      <c r="M98" s="1078"/>
      <c r="N98" s="1079"/>
      <c r="O98" s="1080"/>
      <c r="Q98" s="164">
        <v>7</v>
      </c>
      <c r="R98" s="189" t="str">
        <f t="shared" si="5"/>
        <v/>
      </c>
    </row>
    <row r="99" spans="1:18" ht="18" customHeight="1" x14ac:dyDescent="0.15">
      <c r="A99" s="1085"/>
      <c r="B99" s="1075"/>
      <c r="C99" s="1076"/>
      <c r="D99" s="1077"/>
      <c r="E99" s="264"/>
      <c r="F99" s="265"/>
      <c r="G99" s="266"/>
      <c r="H99" s="173" t="str">
        <f t="shared" si="8"/>
        <v/>
      </c>
      <c r="I99" s="271"/>
      <c r="J99" s="1078"/>
      <c r="K99" s="1079"/>
      <c r="L99" s="1080"/>
      <c r="M99" s="1078"/>
      <c r="N99" s="1079"/>
      <c r="O99" s="1080"/>
      <c r="Q99" s="164">
        <v>7</v>
      </c>
      <c r="R99" s="189" t="str">
        <f t="shared" si="5"/>
        <v/>
      </c>
    </row>
    <row r="100" spans="1:18" ht="18" customHeight="1" x14ac:dyDescent="0.15">
      <c r="A100" s="1085"/>
      <c r="B100" s="1078"/>
      <c r="C100" s="1079"/>
      <c r="D100" s="1080"/>
      <c r="E100" s="264"/>
      <c r="F100" s="265"/>
      <c r="G100" s="266"/>
      <c r="H100" s="173" t="str">
        <f t="shared" si="8"/>
        <v/>
      </c>
      <c r="I100" s="271"/>
      <c r="J100" s="1078"/>
      <c r="K100" s="1079"/>
      <c r="L100" s="1080"/>
      <c r="M100" s="1078"/>
      <c r="N100" s="1079"/>
      <c r="O100" s="1080"/>
      <c r="Q100" s="164">
        <v>7</v>
      </c>
      <c r="R100" s="189" t="str">
        <f>IF(ISBLANK(B100),"","INSERT INTO [PMS_chiba].[dbo].[PLANT_BASE_TABLE]
"&amp;" ([PLB_PLANT_ID]
"&amp;" ,[PLB_PARK_ID]
"&amp;" ,[PLB_PLANT_KIND_ID]
"&amp;" ,[PBL_PLANT_NAME]
"&amp;" ,[PLB_QTY]
"&amp;" ,[PLB_UNIT]
"&amp;" ,[PLB_HEIGHT]
"&amp;" ,[PLB_WIDTH]
"&amp;" ,[PLB_TEKKYO_FLAG]
"&amp;" ,[PLB_NOTE]
"&amp;" ,[PLB_PICTURE]
)
SELECT MAX([PLB_PLANT_ID])+1
,"&amp;$Q$1&amp;"
,"&amp;Q100&amp;"
,'"&amp;B100&amp;"'"&amp;"
,"&amp;IF(ISBLANK(I100),0,I100)&amp;"
,"&amp;IF(ISBLANK(H100),"NULL","'"&amp;H100&amp;"'")&amp;"
,"&amp;IF(ISBLANK(E100),0,E100)&amp;"
,"&amp;IF(ISBLANK(G100),0,G100)&amp;"
 ,0
,"&amp;IF(ISBLANK(J100),IF(ISBLANK(F100),"NULL","'規格C:"&amp;F100&amp;"'"),"'"&amp;J100&amp;" 規格C:"&amp;F100&amp;"'")&amp;"
,ltrim(str(MAX([PLB_PLANT_ID])+1))+'/'+'"&amp;M100&amp;"'"&amp;"
  FROM [PMS_chiba].[dbo].[PLANT_BASE_TABLE]")</f>
        <v/>
      </c>
    </row>
    <row r="101" spans="1:18" ht="18" customHeight="1" x14ac:dyDescent="0.15">
      <c r="A101" s="1086"/>
      <c r="B101" s="1081" t="s">
        <v>104</v>
      </c>
      <c r="C101" s="1082"/>
      <c r="D101" s="1082"/>
      <c r="E101" s="1082"/>
      <c r="F101" s="1082"/>
      <c r="G101" s="1083"/>
      <c r="H101" s="163" t="s">
        <v>105</v>
      </c>
      <c r="I101" s="166">
        <f>SUM(I93:I100)</f>
        <v>1</v>
      </c>
      <c r="J101" s="1087"/>
      <c r="K101" s="1088"/>
      <c r="L101" s="1088"/>
      <c r="M101" s="1088"/>
      <c r="N101" s="1088"/>
      <c r="O101" s="1089"/>
    </row>
  </sheetData>
  <sheetProtection password="CCD1" sheet="1" scenarios="1"/>
  <mergeCells count="301">
    <mergeCell ref="B84:D84"/>
    <mergeCell ref="J84:L84"/>
    <mergeCell ref="M84:O84"/>
    <mergeCell ref="B47:D47"/>
    <mergeCell ref="B48:D48"/>
    <mergeCell ref="B45:D45"/>
    <mergeCell ref="J45:L45"/>
    <mergeCell ref="J46:L46"/>
    <mergeCell ref="J47:L47"/>
    <mergeCell ref="J48:L48"/>
    <mergeCell ref="M46:O46"/>
    <mergeCell ref="M48:O48"/>
    <mergeCell ref="M47:O47"/>
    <mergeCell ref="M45:O45"/>
    <mergeCell ref="M51:O51"/>
    <mergeCell ref="B52:D52"/>
    <mergeCell ref="M52:O52"/>
    <mergeCell ref="M66:O66"/>
    <mergeCell ref="B58:D58"/>
    <mergeCell ref="B59:D59"/>
    <mergeCell ref="B56:D56"/>
    <mergeCell ref="B54:D54"/>
    <mergeCell ref="B49:D49"/>
    <mergeCell ref="B50:D50"/>
    <mergeCell ref="M26:O26"/>
    <mergeCell ref="B46:D46"/>
    <mergeCell ref="J41:L41"/>
    <mergeCell ref="B32:D32"/>
    <mergeCell ref="M32:O32"/>
    <mergeCell ref="B33:D33"/>
    <mergeCell ref="M33:O33"/>
    <mergeCell ref="B38:D38"/>
    <mergeCell ref="M38:O38"/>
    <mergeCell ref="B34:D34"/>
    <mergeCell ref="B35:D35"/>
    <mergeCell ref="B36:D36"/>
    <mergeCell ref="M36:O36"/>
    <mergeCell ref="B37:D37"/>
    <mergeCell ref="M37:O37"/>
    <mergeCell ref="J38:L38"/>
    <mergeCell ref="J39:L39"/>
    <mergeCell ref="B3:D3"/>
    <mergeCell ref="B4:D4"/>
    <mergeCell ref="J3:L3"/>
    <mergeCell ref="J4:L4"/>
    <mergeCell ref="M3:O3"/>
    <mergeCell ref="M4:O4"/>
    <mergeCell ref="B24:D24"/>
    <mergeCell ref="E1:G1"/>
    <mergeCell ref="H1:H2"/>
    <mergeCell ref="I1:I2"/>
    <mergeCell ref="J1:L2"/>
    <mergeCell ref="J9:L9"/>
    <mergeCell ref="J10:L10"/>
    <mergeCell ref="J12:L12"/>
    <mergeCell ref="J17:L17"/>
    <mergeCell ref="J16:L16"/>
    <mergeCell ref="J5:L5"/>
    <mergeCell ref="J6:L6"/>
    <mergeCell ref="J7:L7"/>
    <mergeCell ref="J8:L8"/>
    <mergeCell ref="J18:L18"/>
    <mergeCell ref="J21:L21"/>
    <mergeCell ref="J22:L22"/>
    <mergeCell ref="J14:L14"/>
    <mergeCell ref="A66:A74"/>
    <mergeCell ref="A1:D2"/>
    <mergeCell ref="B5:D5"/>
    <mergeCell ref="B6:D6"/>
    <mergeCell ref="B7:D7"/>
    <mergeCell ref="A3:A23"/>
    <mergeCell ref="A24:A44"/>
    <mergeCell ref="A45:A65"/>
    <mergeCell ref="B8:D8"/>
    <mergeCell ref="B9:D9"/>
    <mergeCell ref="B10:D10"/>
    <mergeCell ref="B11:D11"/>
    <mergeCell ref="B29:D29"/>
    <mergeCell ref="B41:D41"/>
    <mergeCell ref="B55:D55"/>
    <mergeCell ref="B14:D14"/>
    <mergeCell ref="B65:G65"/>
    <mergeCell ref="B63:D63"/>
    <mergeCell ref="B64:D64"/>
    <mergeCell ref="B60:D60"/>
    <mergeCell ref="B61:D61"/>
    <mergeCell ref="B62:D62"/>
    <mergeCell ref="B57:D57"/>
    <mergeCell ref="B51:D51"/>
    <mergeCell ref="M1:O2"/>
    <mergeCell ref="M5:O5"/>
    <mergeCell ref="M6:O6"/>
    <mergeCell ref="M7:O7"/>
    <mergeCell ref="M8:O8"/>
    <mergeCell ref="M9:O9"/>
    <mergeCell ref="M10:O10"/>
    <mergeCell ref="M11:O11"/>
    <mergeCell ref="M12:O12"/>
    <mergeCell ref="M18:O18"/>
    <mergeCell ref="M21:O21"/>
    <mergeCell ref="M15:O15"/>
    <mergeCell ref="M16:O16"/>
    <mergeCell ref="B23:G23"/>
    <mergeCell ref="B12:D12"/>
    <mergeCell ref="B13:D13"/>
    <mergeCell ref="B17:D17"/>
    <mergeCell ref="B18:D18"/>
    <mergeCell ref="B21:D21"/>
    <mergeCell ref="B22:D22"/>
    <mergeCell ref="B16:D16"/>
    <mergeCell ref="B20:D20"/>
    <mergeCell ref="B19:D19"/>
    <mergeCell ref="J11:L11"/>
    <mergeCell ref="J13:L13"/>
    <mergeCell ref="J19:L19"/>
    <mergeCell ref="M19:O19"/>
    <mergeCell ref="B30:D30"/>
    <mergeCell ref="M30:O30"/>
    <mergeCell ref="B31:D31"/>
    <mergeCell ref="M31:O31"/>
    <mergeCell ref="J30:L30"/>
    <mergeCell ref="J31:L31"/>
    <mergeCell ref="B27:D27"/>
    <mergeCell ref="M27:O27"/>
    <mergeCell ref="B28:D28"/>
    <mergeCell ref="M28:O28"/>
    <mergeCell ref="J27:L27"/>
    <mergeCell ref="J28:L28"/>
    <mergeCell ref="J29:L29"/>
    <mergeCell ref="J20:L20"/>
    <mergeCell ref="M20:O20"/>
    <mergeCell ref="M14:O14"/>
    <mergeCell ref="B15:D15"/>
    <mergeCell ref="J15:L15"/>
    <mergeCell ref="M13:O13"/>
    <mergeCell ref="M17:O17"/>
    <mergeCell ref="B53:D53"/>
    <mergeCell ref="M49:O49"/>
    <mergeCell ref="M29:O29"/>
    <mergeCell ref="M22:O22"/>
    <mergeCell ref="J23:O23"/>
    <mergeCell ref="J44:O44"/>
    <mergeCell ref="M50:O50"/>
    <mergeCell ref="J40:L40"/>
    <mergeCell ref="B39:D39"/>
    <mergeCell ref="B40:D40"/>
    <mergeCell ref="B42:D42"/>
    <mergeCell ref="M42:O42"/>
    <mergeCell ref="B43:D43"/>
    <mergeCell ref="M43:O43"/>
    <mergeCell ref="B44:G44"/>
    <mergeCell ref="J42:L42"/>
    <mergeCell ref="J43:L43"/>
    <mergeCell ref="B25:D25"/>
    <mergeCell ref="B26:D26"/>
    <mergeCell ref="J24:L24"/>
    <mergeCell ref="J25:L25"/>
    <mergeCell ref="J26:L26"/>
    <mergeCell ref="M24:O24"/>
    <mergeCell ref="M25:O25"/>
    <mergeCell ref="M60:O60"/>
    <mergeCell ref="M61:O61"/>
    <mergeCell ref="M62:O62"/>
    <mergeCell ref="J60:L60"/>
    <mergeCell ref="J61:L61"/>
    <mergeCell ref="J62:L62"/>
    <mergeCell ref="M57:O57"/>
    <mergeCell ref="J51:L51"/>
    <mergeCell ref="J52:L52"/>
    <mergeCell ref="J65:O65"/>
    <mergeCell ref="M34:O34"/>
    <mergeCell ref="M35:O35"/>
    <mergeCell ref="M69:O69"/>
    <mergeCell ref="M70:O70"/>
    <mergeCell ref="M58:O58"/>
    <mergeCell ref="M59:O59"/>
    <mergeCell ref="J57:L57"/>
    <mergeCell ref="J58:L58"/>
    <mergeCell ref="J59:L59"/>
    <mergeCell ref="M39:O39"/>
    <mergeCell ref="M40:O40"/>
    <mergeCell ref="M53:O53"/>
    <mergeCell ref="M54:O54"/>
    <mergeCell ref="J55:L55"/>
    <mergeCell ref="J37:L37"/>
    <mergeCell ref="M55:O55"/>
    <mergeCell ref="J56:L56"/>
    <mergeCell ref="M56:O56"/>
    <mergeCell ref="M41:O41"/>
    <mergeCell ref="M64:O64"/>
    <mergeCell ref="J64:L64"/>
    <mergeCell ref="M63:O63"/>
    <mergeCell ref="J63:L63"/>
    <mergeCell ref="A75:A83"/>
    <mergeCell ref="J75:L75"/>
    <mergeCell ref="B76:D76"/>
    <mergeCell ref="J76:L76"/>
    <mergeCell ref="M76:O76"/>
    <mergeCell ref="B77:D77"/>
    <mergeCell ref="J77:L77"/>
    <mergeCell ref="M77:O77"/>
    <mergeCell ref="J81:L81"/>
    <mergeCell ref="M81:O81"/>
    <mergeCell ref="B78:D78"/>
    <mergeCell ref="J78:L78"/>
    <mergeCell ref="M78:O78"/>
    <mergeCell ref="B79:D79"/>
    <mergeCell ref="J79:L79"/>
    <mergeCell ref="M79:O79"/>
    <mergeCell ref="B83:G83"/>
    <mergeCell ref="B75:D75"/>
    <mergeCell ref="M75:O75"/>
    <mergeCell ref="B90:D90"/>
    <mergeCell ref="J90:L90"/>
    <mergeCell ref="M90:O90"/>
    <mergeCell ref="A84:A92"/>
    <mergeCell ref="M88:O88"/>
    <mergeCell ref="B91:D91"/>
    <mergeCell ref="J91:L91"/>
    <mergeCell ref="M91:O91"/>
    <mergeCell ref="B92:G92"/>
    <mergeCell ref="J92:O92"/>
    <mergeCell ref="B87:D87"/>
    <mergeCell ref="J87:L87"/>
    <mergeCell ref="M87:O87"/>
    <mergeCell ref="B88:D88"/>
    <mergeCell ref="J88:L88"/>
    <mergeCell ref="J85:L85"/>
    <mergeCell ref="M85:O85"/>
    <mergeCell ref="B86:D86"/>
    <mergeCell ref="J86:L86"/>
    <mergeCell ref="M86:O86"/>
    <mergeCell ref="B85:D85"/>
    <mergeCell ref="B89:D89"/>
    <mergeCell ref="J89:L89"/>
    <mergeCell ref="M89:O89"/>
    <mergeCell ref="A93:A101"/>
    <mergeCell ref="B93:D93"/>
    <mergeCell ref="J93:L93"/>
    <mergeCell ref="M93:O93"/>
    <mergeCell ref="B94:D94"/>
    <mergeCell ref="J94:L94"/>
    <mergeCell ref="M94:O94"/>
    <mergeCell ref="B95:D95"/>
    <mergeCell ref="B100:D100"/>
    <mergeCell ref="J100:L100"/>
    <mergeCell ref="M100:O100"/>
    <mergeCell ref="B101:G101"/>
    <mergeCell ref="J101:O101"/>
    <mergeCell ref="B96:D96"/>
    <mergeCell ref="J96:L96"/>
    <mergeCell ref="M96:O96"/>
    <mergeCell ref="J95:L95"/>
    <mergeCell ref="M95:O95"/>
    <mergeCell ref="B98:D98"/>
    <mergeCell ref="J98:L98"/>
    <mergeCell ref="M98:O98"/>
    <mergeCell ref="B99:D99"/>
    <mergeCell ref="J99:L99"/>
    <mergeCell ref="M99:O99"/>
    <mergeCell ref="B97:D97"/>
    <mergeCell ref="J97:L97"/>
    <mergeCell ref="M97:O97"/>
    <mergeCell ref="J49:L49"/>
    <mergeCell ref="J50:L50"/>
    <mergeCell ref="J32:L32"/>
    <mergeCell ref="J33:L33"/>
    <mergeCell ref="J34:L34"/>
    <mergeCell ref="J35:L35"/>
    <mergeCell ref="J36:L36"/>
    <mergeCell ref="J53:L53"/>
    <mergeCell ref="J54:L54"/>
    <mergeCell ref="B69:D69"/>
    <mergeCell ref="J69:L69"/>
    <mergeCell ref="B70:D70"/>
    <mergeCell ref="J70:L70"/>
    <mergeCell ref="B71:D71"/>
    <mergeCell ref="J71:L71"/>
    <mergeCell ref="B66:D66"/>
    <mergeCell ref="J66:L66"/>
    <mergeCell ref="M67:O67"/>
    <mergeCell ref="B68:D68"/>
    <mergeCell ref="J68:L68"/>
    <mergeCell ref="M68:O68"/>
    <mergeCell ref="B67:D67"/>
    <mergeCell ref="J67:L67"/>
    <mergeCell ref="M71:O71"/>
    <mergeCell ref="B74:G74"/>
    <mergeCell ref="B82:D82"/>
    <mergeCell ref="J82:L82"/>
    <mergeCell ref="M82:O82"/>
    <mergeCell ref="B80:D80"/>
    <mergeCell ref="J80:L80"/>
    <mergeCell ref="M80:O80"/>
    <mergeCell ref="B81:D81"/>
    <mergeCell ref="B72:D72"/>
    <mergeCell ref="J72:L72"/>
    <mergeCell ref="B73:D73"/>
    <mergeCell ref="J73:L73"/>
    <mergeCell ref="M72:O72"/>
    <mergeCell ref="M73:O73"/>
  </mergeCells>
  <phoneticPr fontId="78"/>
  <printOptions horizontalCentered="1"/>
  <pageMargins left="0.98425196850393704" right="0.19685039370078741" top="0.98425196850393704" bottom="0.70866141732283472" header="0.51181102362204722" footer="0.51181102362204722"/>
  <pageSetup paperSize="9" fitToHeight="2" orientation="portrait" r:id="rId1"/>
  <headerFooter alignWithMargins="0"/>
  <rowBreaks count="2" manualBreakCount="2">
    <brk id="44" max="14" man="1"/>
    <brk id="83" max="1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L36"/>
  <sheetViews>
    <sheetView view="pageBreakPreview" zoomScaleNormal="100" zoomScaleSheetLayoutView="100" workbookViewId="0">
      <selection activeCell="M13" sqref="M13"/>
    </sheetView>
  </sheetViews>
  <sheetFormatPr defaultRowHeight="20.25" customHeight="1" x14ac:dyDescent="0.15"/>
  <cols>
    <col min="1" max="1" width="4.5" style="10" customWidth="1"/>
    <col min="2" max="2" width="4.5" style="3" customWidth="1"/>
    <col min="3" max="3" width="9" style="2"/>
    <col min="4" max="5" width="4.625" style="2" customWidth="1"/>
    <col min="6" max="8" width="9" style="2"/>
    <col min="9" max="9" width="4.875" style="2" customWidth="1"/>
    <col min="10" max="10" width="9" style="2"/>
    <col min="11" max="11" width="4.875" style="2" customWidth="1"/>
    <col min="12" max="16384" width="9" style="2"/>
  </cols>
  <sheetData>
    <row r="1" spans="1:12" ht="29.25" customHeight="1" x14ac:dyDescent="0.15">
      <c r="A1" s="390" t="s">
        <v>163</v>
      </c>
      <c r="B1" s="390"/>
      <c r="C1" s="390"/>
      <c r="D1" s="390"/>
      <c r="E1" s="390"/>
      <c r="F1" s="390"/>
      <c r="G1" s="390"/>
      <c r="H1" s="390"/>
      <c r="I1" s="390"/>
      <c r="J1" s="390"/>
      <c r="K1" s="390"/>
      <c r="L1" s="390"/>
    </row>
    <row r="2" spans="1:12" ht="29.25" customHeight="1" x14ac:dyDescent="0.15">
      <c r="A2" s="390"/>
      <c r="B2" s="390"/>
      <c r="C2" s="390"/>
      <c r="D2" s="390"/>
      <c r="E2" s="390"/>
      <c r="F2" s="390"/>
      <c r="G2" s="390"/>
      <c r="H2" s="390"/>
      <c r="I2" s="390"/>
      <c r="J2" s="390"/>
      <c r="K2" s="390"/>
      <c r="L2" s="390"/>
    </row>
    <row r="3" spans="1:12" ht="29.25" customHeight="1" x14ac:dyDescent="0.15">
      <c r="J3" s="1117" t="s">
        <v>164</v>
      </c>
      <c r="K3" s="1117"/>
      <c r="L3" s="1117"/>
    </row>
    <row r="4" spans="1:12" ht="29.25" customHeight="1" x14ac:dyDescent="0.15">
      <c r="A4" s="1108" t="s">
        <v>165</v>
      </c>
      <c r="B4" s="1109"/>
      <c r="C4" s="1109"/>
      <c r="D4" s="1109"/>
      <c r="E4" s="1109"/>
      <c r="F4" s="1109"/>
      <c r="G4" s="1109"/>
      <c r="H4" s="1109"/>
      <c r="I4" s="1109"/>
      <c r="J4" s="1109"/>
      <c r="K4" s="1109"/>
      <c r="L4" s="1110"/>
    </row>
    <row r="5" spans="1:12" ht="29.25" customHeight="1" x14ac:dyDescent="0.15">
      <c r="A5" s="1111"/>
      <c r="B5" s="1112"/>
      <c r="C5" s="1112"/>
      <c r="D5" s="1112"/>
      <c r="E5" s="1112"/>
      <c r="F5" s="1112"/>
      <c r="G5" s="1112"/>
      <c r="H5" s="1112"/>
      <c r="I5" s="1112"/>
      <c r="J5" s="1112"/>
      <c r="K5" s="1112"/>
      <c r="L5" s="1113"/>
    </row>
    <row r="6" spans="1:12" ht="29.25" customHeight="1" x14ac:dyDescent="0.15">
      <c r="A6" s="1111"/>
      <c r="B6" s="1112"/>
      <c r="C6" s="1112"/>
      <c r="D6" s="1112"/>
      <c r="E6" s="1112"/>
      <c r="F6" s="1112"/>
      <c r="G6" s="1112"/>
      <c r="H6" s="1112"/>
      <c r="I6" s="1112"/>
      <c r="J6" s="1112"/>
      <c r="K6" s="1112"/>
      <c r="L6" s="1113"/>
    </row>
    <row r="7" spans="1:12" ht="29.25" customHeight="1" x14ac:dyDescent="0.15">
      <c r="A7" s="1111"/>
      <c r="B7" s="1112"/>
      <c r="C7" s="1112"/>
      <c r="D7" s="1112"/>
      <c r="E7" s="1112"/>
      <c r="F7" s="1112"/>
      <c r="G7" s="1112"/>
      <c r="H7" s="1112"/>
      <c r="I7" s="1112"/>
      <c r="J7" s="1112"/>
      <c r="K7" s="1112"/>
      <c r="L7" s="1113"/>
    </row>
    <row r="8" spans="1:12" ht="29.25" customHeight="1" x14ac:dyDescent="0.15">
      <c r="A8" s="1111"/>
      <c r="B8" s="1112"/>
      <c r="C8" s="1112"/>
      <c r="D8" s="1112"/>
      <c r="E8" s="1112"/>
      <c r="F8" s="1112"/>
      <c r="G8" s="1112"/>
      <c r="H8" s="1112"/>
      <c r="I8" s="1112"/>
      <c r="J8" s="1112"/>
      <c r="K8" s="1112"/>
      <c r="L8" s="1113"/>
    </row>
    <row r="9" spans="1:12" ht="29.25" customHeight="1" x14ac:dyDescent="0.15">
      <c r="A9" s="1111"/>
      <c r="B9" s="1112"/>
      <c r="C9" s="1112"/>
      <c r="D9" s="1112"/>
      <c r="E9" s="1112"/>
      <c r="F9" s="1112"/>
      <c r="G9" s="1112"/>
      <c r="H9" s="1112"/>
      <c r="I9" s="1112"/>
      <c r="J9" s="1112"/>
      <c r="K9" s="1112"/>
      <c r="L9" s="1113"/>
    </row>
    <row r="10" spans="1:12" ht="29.25" customHeight="1" x14ac:dyDescent="0.15">
      <c r="A10" s="1111"/>
      <c r="B10" s="1112"/>
      <c r="C10" s="1112"/>
      <c r="D10" s="1112"/>
      <c r="E10" s="1112"/>
      <c r="F10" s="1112"/>
      <c r="G10" s="1112"/>
      <c r="H10" s="1112"/>
      <c r="I10" s="1112"/>
      <c r="J10" s="1112"/>
      <c r="K10" s="1112"/>
      <c r="L10" s="1113"/>
    </row>
    <row r="11" spans="1:12" ht="29.25" customHeight="1" x14ac:dyDescent="0.15">
      <c r="A11" s="1111"/>
      <c r="B11" s="1112"/>
      <c r="C11" s="1112"/>
      <c r="D11" s="1112"/>
      <c r="E11" s="1112"/>
      <c r="F11" s="1112"/>
      <c r="G11" s="1112"/>
      <c r="H11" s="1112"/>
      <c r="I11" s="1112"/>
      <c r="J11" s="1112"/>
      <c r="K11" s="1112"/>
      <c r="L11" s="1113"/>
    </row>
    <row r="12" spans="1:12" ht="29.25" customHeight="1" x14ac:dyDescent="0.15">
      <c r="A12" s="1111"/>
      <c r="B12" s="1112"/>
      <c r="C12" s="1112"/>
      <c r="D12" s="1112"/>
      <c r="E12" s="1112"/>
      <c r="F12" s="1112"/>
      <c r="G12" s="1112"/>
      <c r="H12" s="1112"/>
      <c r="I12" s="1112"/>
      <c r="J12" s="1112"/>
      <c r="K12" s="1112"/>
      <c r="L12" s="1113"/>
    </row>
    <row r="13" spans="1:12" ht="29.25" customHeight="1" x14ac:dyDescent="0.15">
      <c r="A13" s="1114"/>
      <c r="B13" s="1115"/>
      <c r="C13" s="1115"/>
      <c r="D13" s="1115"/>
      <c r="E13" s="1115"/>
      <c r="F13" s="1115"/>
      <c r="G13" s="1115"/>
      <c r="H13" s="1115"/>
      <c r="I13" s="1115"/>
      <c r="J13" s="1115"/>
      <c r="K13" s="1115"/>
      <c r="L13" s="1116"/>
    </row>
    <row r="14" spans="1:12" ht="29.25" customHeight="1" x14ac:dyDescent="0.15">
      <c r="K14" s="86"/>
      <c r="L14" s="86"/>
    </row>
    <row r="15" spans="1:12" ht="29.25" customHeight="1" x14ac:dyDescent="0.15">
      <c r="E15" s="1135" t="s">
        <v>166</v>
      </c>
      <c r="F15" s="1135"/>
      <c r="K15" s="1135" t="s">
        <v>168</v>
      </c>
      <c r="L15" s="1135"/>
    </row>
    <row r="16" spans="1:12" ht="29.25" customHeight="1" x14ac:dyDescent="0.15">
      <c r="A16" s="1118" t="s">
        <v>165</v>
      </c>
      <c r="B16" s="1119"/>
      <c r="C16" s="1119"/>
      <c r="D16" s="1119"/>
      <c r="E16" s="1119"/>
      <c r="F16" s="1120"/>
      <c r="H16" s="1126" t="s">
        <v>165</v>
      </c>
      <c r="I16" s="1127"/>
      <c r="J16" s="1127"/>
      <c r="K16" s="1127"/>
      <c r="L16" s="1128"/>
    </row>
    <row r="17" spans="1:12" ht="29.25" customHeight="1" x14ac:dyDescent="0.15">
      <c r="A17" s="1121"/>
      <c r="B17" s="1112"/>
      <c r="C17" s="1112"/>
      <c r="D17" s="1112"/>
      <c r="E17" s="1112"/>
      <c r="F17" s="1122"/>
      <c r="H17" s="1129"/>
      <c r="I17" s="1130"/>
      <c r="J17" s="1130"/>
      <c r="K17" s="1130"/>
      <c r="L17" s="1131"/>
    </row>
    <row r="18" spans="1:12" ht="29.25" customHeight="1" x14ac:dyDescent="0.15">
      <c r="A18" s="1121"/>
      <c r="B18" s="1112"/>
      <c r="C18" s="1112"/>
      <c r="D18" s="1112"/>
      <c r="E18" s="1112"/>
      <c r="F18" s="1122"/>
      <c r="H18" s="1129"/>
      <c r="I18" s="1130"/>
      <c r="J18" s="1130"/>
      <c r="K18" s="1130"/>
      <c r="L18" s="1131"/>
    </row>
    <row r="19" spans="1:12" ht="29.25" customHeight="1" x14ac:dyDescent="0.15">
      <c r="A19" s="1121"/>
      <c r="B19" s="1112"/>
      <c r="C19" s="1112"/>
      <c r="D19" s="1112"/>
      <c r="E19" s="1112"/>
      <c r="F19" s="1122"/>
      <c r="H19" s="1129"/>
      <c r="I19" s="1130"/>
      <c r="J19" s="1130"/>
      <c r="K19" s="1130"/>
      <c r="L19" s="1131"/>
    </row>
    <row r="20" spans="1:12" ht="29.25" customHeight="1" x14ac:dyDescent="0.15">
      <c r="A20" s="1123"/>
      <c r="B20" s="1124"/>
      <c r="C20" s="1124"/>
      <c r="D20" s="1124"/>
      <c r="E20" s="1124"/>
      <c r="F20" s="1125"/>
      <c r="H20" s="1132"/>
      <c r="I20" s="1133"/>
      <c r="J20" s="1133"/>
      <c r="K20" s="1133"/>
      <c r="L20" s="1134"/>
    </row>
    <row r="21" spans="1:12" ht="29.25" customHeight="1" x14ac:dyDescent="0.15">
      <c r="E21" s="1135" t="s">
        <v>169</v>
      </c>
      <c r="F21" s="1135"/>
      <c r="K21" s="1135" t="s">
        <v>167</v>
      </c>
      <c r="L21" s="1135"/>
    </row>
    <row r="22" spans="1:12" ht="29.25" customHeight="1" x14ac:dyDescent="0.15">
      <c r="A22" s="1118" t="s">
        <v>165</v>
      </c>
      <c r="B22" s="1119"/>
      <c r="C22" s="1119"/>
      <c r="D22" s="1119"/>
      <c r="E22" s="1119"/>
      <c r="F22" s="1120"/>
      <c r="H22" s="1126" t="s">
        <v>165</v>
      </c>
      <c r="I22" s="1127"/>
      <c r="J22" s="1127"/>
      <c r="K22" s="1127"/>
      <c r="L22" s="1128"/>
    </row>
    <row r="23" spans="1:12" ht="29.25" customHeight="1" x14ac:dyDescent="0.15">
      <c r="A23" s="1121"/>
      <c r="B23" s="1112"/>
      <c r="C23" s="1112"/>
      <c r="D23" s="1112"/>
      <c r="E23" s="1112"/>
      <c r="F23" s="1122"/>
      <c r="H23" s="1129"/>
      <c r="I23" s="1130"/>
      <c r="J23" s="1130"/>
      <c r="K23" s="1130"/>
      <c r="L23" s="1131"/>
    </row>
    <row r="24" spans="1:12" ht="29.25" customHeight="1" x14ac:dyDescent="0.15">
      <c r="A24" s="1121"/>
      <c r="B24" s="1112"/>
      <c r="C24" s="1112"/>
      <c r="D24" s="1112"/>
      <c r="E24" s="1112"/>
      <c r="F24" s="1122"/>
      <c r="H24" s="1129"/>
      <c r="I24" s="1130"/>
      <c r="J24" s="1130"/>
      <c r="K24" s="1130"/>
      <c r="L24" s="1131"/>
    </row>
    <row r="25" spans="1:12" ht="29.25" customHeight="1" x14ac:dyDescent="0.15">
      <c r="A25" s="1121"/>
      <c r="B25" s="1112"/>
      <c r="C25" s="1112"/>
      <c r="D25" s="1112"/>
      <c r="E25" s="1112"/>
      <c r="F25" s="1122"/>
      <c r="H25" s="1129"/>
      <c r="I25" s="1130"/>
      <c r="J25" s="1130"/>
      <c r="K25" s="1130"/>
      <c r="L25" s="1131"/>
    </row>
    <row r="26" spans="1:12" ht="29.25" customHeight="1" x14ac:dyDescent="0.15">
      <c r="A26" s="1123"/>
      <c r="B26" s="1124"/>
      <c r="C26" s="1124"/>
      <c r="D26" s="1124"/>
      <c r="E26" s="1124"/>
      <c r="F26" s="1125"/>
      <c r="H26" s="1132"/>
      <c r="I26" s="1133"/>
      <c r="J26" s="1133"/>
      <c r="K26" s="1133"/>
      <c r="L26" s="1134"/>
    </row>
    <row r="27" spans="1:12" ht="29.25" customHeight="1" x14ac:dyDescent="0.15"/>
    <row r="28" spans="1:12" ht="29.25" customHeight="1" x14ac:dyDescent="0.15"/>
    <row r="29" spans="1:12" ht="29.25" customHeight="1" x14ac:dyDescent="0.15"/>
    <row r="30" spans="1:12" ht="29.25" customHeight="1" x14ac:dyDescent="0.15"/>
    <row r="31" spans="1:12" ht="29.25" customHeight="1" x14ac:dyDescent="0.15"/>
    <row r="32" spans="1:12" ht="29.25" customHeight="1" x14ac:dyDescent="0.15"/>
    <row r="33" ht="29.25" customHeight="1" x14ac:dyDescent="0.15"/>
    <row r="34" ht="29.25" customHeight="1" x14ac:dyDescent="0.15"/>
    <row r="35" ht="29.25" customHeight="1" x14ac:dyDescent="0.15"/>
    <row r="36" ht="29.25" customHeight="1" x14ac:dyDescent="0.15"/>
  </sheetData>
  <mergeCells count="11">
    <mergeCell ref="A1:L2"/>
    <mergeCell ref="A4:L13"/>
    <mergeCell ref="J3:L3"/>
    <mergeCell ref="A22:F26"/>
    <mergeCell ref="H22:L26"/>
    <mergeCell ref="A16:F20"/>
    <mergeCell ref="H16:L20"/>
    <mergeCell ref="E15:F15"/>
    <mergeCell ref="K15:L15"/>
    <mergeCell ref="E21:F21"/>
    <mergeCell ref="K21:L21"/>
  </mergeCells>
  <phoneticPr fontId="33"/>
  <printOptions horizontalCentered="1"/>
  <pageMargins left="0.98425196850393704" right="0.45" top="0.98425196850393704" bottom="0.98425196850393704" header="0.51181102362204722" footer="0.51181102362204722"/>
  <pageSetup paperSize="9" orientation="portrait"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L126"/>
  <sheetViews>
    <sheetView view="pageBreakPreview" zoomScaleNormal="100" zoomScaleSheetLayoutView="100" workbookViewId="0">
      <selection activeCell="B4" sqref="B4"/>
    </sheetView>
  </sheetViews>
  <sheetFormatPr defaultRowHeight="20.25" customHeight="1" x14ac:dyDescent="0.15"/>
  <cols>
    <col min="1" max="1" width="4.5" style="10" customWidth="1"/>
    <col min="2" max="2" width="4.5" style="3" customWidth="1"/>
    <col min="3" max="3" width="9" style="2"/>
    <col min="4" max="5" width="4.625" style="2" customWidth="1"/>
    <col min="6" max="8" width="9" style="2"/>
    <col min="9" max="9" width="4.875" style="2" customWidth="1"/>
    <col min="10" max="10" width="9" style="2"/>
    <col min="11" max="11" width="4.875" style="2" customWidth="1"/>
    <col min="12" max="16384" width="9" style="2"/>
  </cols>
  <sheetData>
    <row r="1" spans="1:12" ht="29.25" customHeight="1" x14ac:dyDescent="0.15">
      <c r="A1" s="390" t="s">
        <v>192</v>
      </c>
      <c r="B1" s="390"/>
      <c r="C1" s="390"/>
      <c r="D1" s="390"/>
      <c r="E1" s="390"/>
      <c r="F1" s="390"/>
      <c r="G1" s="390"/>
      <c r="H1" s="390"/>
      <c r="I1" s="390"/>
      <c r="J1" s="390"/>
      <c r="K1" s="390"/>
      <c r="L1" s="390"/>
    </row>
    <row r="2" spans="1:12" ht="29.25" customHeight="1" x14ac:dyDescent="0.15">
      <c r="A2" s="390"/>
      <c r="B2" s="390"/>
      <c r="C2" s="390"/>
      <c r="D2" s="390"/>
      <c r="E2" s="390"/>
      <c r="F2" s="390"/>
      <c r="G2" s="390"/>
      <c r="H2" s="390"/>
      <c r="I2" s="390"/>
      <c r="J2" s="390"/>
      <c r="K2" s="390"/>
      <c r="L2" s="390"/>
    </row>
    <row r="3" spans="1:12" ht="29.25" customHeight="1" x14ac:dyDescent="0.15">
      <c r="A3" s="111"/>
      <c r="B3" s="111"/>
      <c r="C3" s="111"/>
      <c r="D3" s="111"/>
      <c r="E3" s="111"/>
      <c r="F3" s="111"/>
      <c r="G3" s="111"/>
      <c r="H3" s="111"/>
      <c r="I3" s="111"/>
      <c r="J3" s="111"/>
      <c r="K3" s="111"/>
      <c r="L3" s="111"/>
    </row>
    <row r="4" spans="1:12" ht="29.25" customHeight="1" x14ac:dyDescent="0.15">
      <c r="J4" s="1117" t="s">
        <v>164</v>
      </c>
      <c r="K4" s="1117"/>
      <c r="L4" s="1117"/>
    </row>
    <row r="5" spans="1:12" ht="29.25" customHeight="1" x14ac:dyDescent="0.15">
      <c r="A5" s="1118" t="s">
        <v>165</v>
      </c>
      <c r="B5" s="1119"/>
      <c r="C5" s="1119"/>
      <c r="D5" s="1119"/>
      <c r="E5" s="1119"/>
      <c r="F5" s="1119"/>
      <c r="G5" s="1119"/>
      <c r="H5" s="1119"/>
      <c r="I5" s="1119"/>
      <c r="J5" s="1119"/>
      <c r="K5" s="1119"/>
      <c r="L5" s="1120"/>
    </row>
    <row r="6" spans="1:12" ht="29.25" customHeight="1" x14ac:dyDescent="0.15">
      <c r="A6" s="1121"/>
      <c r="B6" s="1112"/>
      <c r="C6" s="1112"/>
      <c r="D6" s="1112"/>
      <c r="E6" s="1112"/>
      <c r="F6" s="1112"/>
      <c r="G6" s="1112"/>
      <c r="H6" s="1112"/>
      <c r="I6" s="1112"/>
      <c r="J6" s="1112"/>
      <c r="K6" s="1112"/>
      <c r="L6" s="1122"/>
    </row>
    <row r="7" spans="1:12" ht="29.25" customHeight="1" x14ac:dyDescent="0.15">
      <c r="A7" s="1121"/>
      <c r="B7" s="1112"/>
      <c r="C7" s="1112"/>
      <c r="D7" s="1112"/>
      <c r="E7" s="1112"/>
      <c r="F7" s="1112"/>
      <c r="G7" s="1112"/>
      <c r="H7" s="1112"/>
      <c r="I7" s="1112"/>
      <c r="J7" s="1112"/>
      <c r="K7" s="1112"/>
      <c r="L7" s="1122"/>
    </row>
    <row r="8" spans="1:12" ht="29.25" customHeight="1" x14ac:dyDescent="0.15">
      <c r="A8" s="1121"/>
      <c r="B8" s="1112"/>
      <c r="C8" s="1112"/>
      <c r="D8" s="1112"/>
      <c r="E8" s="1112"/>
      <c r="F8" s="1112"/>
      <c r="G8" s="1112"/>
      <c r="H8" s="1112"/>
      <c r="I8" s="1112"/>
      <c r="J8" s="1112"/>
      <c r="K8" s="1112"/>
      <c r="L8" s="1122"/>
    </row>
    <row r="9" spans="1:12" ht="29.25" customHeight="1" x14ac:dyDescent="0.15">
      <c r="A9" s="1121"/>
      <c r="B9" s="1112"/>
      <c r="C9" s="1112"/>
      <c r="D9" s="1112"/>
      <c r="E9" s="1112"/>
      <c r="F9" s="1112"/>
      <c r="G9" s="1112"/>
      <c r="H9" s="1112"/>
      <c r="I9" s="1112"/>
      <c r="J9" s="1112"/>
      <c r="K9" s="1112"/>
      <c r="L9" s="1122"/>
    </row>
    <row r="10" spans="1:12" ht="29.25" customHeight="1" x14ac:dyDescent="0.15">
      <c r="A10" s="1121"/>
      <c r="B10" s="1112"/>
      <c r="C10" s="1112"/>
      <c r="D10" s="1112"/>
      <c r="E10" s="1112"/>
      <c r="F10" s="1112"/>
      <c r="G10" s="1112"/>
      <c r="H10" s="1112"/>
      <c r="I10" s="1112"/>
      <c r="J10" s="1112"/>
      <c r="K10" s="1112"/>
      <c r="L10" s="1122"/>
    </row>
    <row r="11" spans="1:12" ht="29.25" customHeight="1" x14ac:dyDescent="0.15">
      <c r="A11" s="1121"/>
      <c r="B11" s="1112"/>
      <c r="C11" s="1112"/>
      <c r="D11" s="1112"/>
      <c r="E11" s="1112"/>
      <c r="F11" s="1112"/>
      <c r="G11" s="1112"/>
      <c r="H11" s="1112"/>
      <c r="I11" s="1112"/>
      <c r="J11" s="1112"/>
      <c r="K11" s="1112"/>
      <c r="L11" s="1122"/>
    </row>
    <row r="12" spans="1:12" ht="29.25" customHeight="1" x14ac:dyDescent="0.15">
      <c r="A12" s="1121"/>
      <c r="B12" s="1112"/>
      <c r="C12" s="1112"/>
      <c r="D12" s="1112"/>
      <c r="E12" s="1112"/>
      <c r="F12" s="1112"/>
      <c r="G12" s="1112"/>
      <c r="H12" s="1112"/>
      <c r="I12" s="1112"/>
      <c r="J12" s="1112"/>
      <c r="K12" s="1112"/>
      <c r="L12" s="1122"/>
    </row>
    <row r="13" spans="1:12" ht="29.25" customHeight="1" x14ac:dyDescent="0.15">
      <c r="A13" s="1121"/>
      <c r="B13" s="1112"/>
      <c r="C13" s="1112"/>
      <c r="D13" s="1112"/>
      <c r="E13" s="1112"/>
      <c r="F13" s="1112"/>
      <c r="G13" s="1112"/>
      <c r="H13" s="1112"/>
      <c r="I13" s="1112"/>
      <c r="J13" s="1112"/>
      <c r="K13" s="1112"/>
      <c r="L13" s="1122"/>
    </row>
    <row r="14" spans="1:12" ht="29.25" customHeight="1" x14ac:dyDescent="0.15">
      <c r="A14" s="1123"/>
      <c r="B14" s="1124"/>
      <c r="C14" s="1124"/>
      <c r="D14" s="1124"/>
      <c r="E14" s="1124"/>
      <c r="F14" s="1124"/>
      <c r="G14" s="1124"/>
      <c r="H14" s="1124"/>
      <c r="I14" s="1124"/>
      <c r="J14" s="1124"/>
      <c r="K14" s="1124"/>
      <c r="L14" s="1125"/>
    </row>
    <row r="15" spans="1:12" ht="29.25" customHeight="1" x14ac:dyDescent="0.15">
      <c r="A15" s="112"/>
      <c r="B15" s="112"/>
      <c r="C15" s="112"/>
      <c r="D15" s="112"/>
      <c r="E15" s="112"/>
      <c r="F15" s="112"/>
      <c r="G15" s="112"/>
      <c r="H15" s="112"/>
      <c r="I15" s="112"/>
      <c r="J15" s="112"/>
      <c r="K15" s="112"/>
      <c r="L15" s="112"/>
    </row>
    <row r="16" spans="1:12" ht="29.25" customHeight="1" x14ac:dyDescent="0.15">
      <c r="A16" s="1118" t="s">
        <v>165</v>
      </c>
      <c r="B16" s="1119"/>
      <c r="C16" s="1119"/>
      <c r="D16" s="1119"/>
      <c r="E16" s="1119"/>
      <c r="F16" s="1119"/>
      <c r="G16" s="1119"/>
      <c r="H16" s="1119"/>
      <c r="I16" s="1119"/>
      <c r="J16" s="1119"/>
      <c r="K16" s="1119"/>
      <c r="L16" s="1120"/>
    </row>
    <row r="17" spans="1:12" ht="29.25" customHeight="1" x14ac:dyDescent="0.15">
      <c r="A17" s="1121"/>
      <c r="B17" s="1112"/>
      <c r="C17" s="1112"/>
      <c r="D17" s="1112"/>
      <c r="E17" s="1112"/>
      <c r="F17" s="1112"/>
      <c r="G17" s="1112"/>
      <c r="H17" s="1112"/>
      <c r="I17" s="1112"/>
      <c r="J17" s="1112"/>
      <c r="K17" s="1112"/>
      <c r="L17" s="1122"/>
    </row>
    <row r="18" spans="1:12" ht="29.25" customHeight="1" x14ac:dyDescent="0.15">
      <c r="A18" s="1121"/>
      <c r="B18" s="1112"/>
      <c r="C18" s="1112"/>
      <c r="D18" s="1112"/>
      <c r="E18" s="1112"/>
      <c r="F18" s="1112"/>
      <c r="G18" s="1112"/>
      <c r="H18" s="1112"/>
      <c r="I18" s="1112"/>
      <c r="J18" s="1112"/>
      <c r="K18" s="1112"/>
      <c r="L18" s="1122"/>
    </row>
    <row r="19" spans="1:12" ht="29.25" customHeight="1" x14ac:dyDescent="0.15">
      <c r="A19" s="1121"/>
      <c r="B19" s="1112"/>
      <c r="C19" s="1112"/>
      <c r="D19" s="1112"/>
      <c r="E19" s="1112"/>
      <c r="F19" s="1112"/>
      <c r="G19" s="1112"/>
      <c r="H19" s="1112"/>
      <c r="I19" s="1112"/>
      <c r="J19" s="1112"/>
      <c r="K19" s="1112"/>
      <c r="L19" s="1122"/>
    </row>
    <row r="20" spans="1:12" ht="29.25" customHeight="1" x14ac:dyDescent="0.15">
      <c r="A20" s="1121"/>
      <c r="B20" s="1112"/>
      <c r="C20" s="1112"/>
      <c r="D20" s="1112"/>
      <c r="E20" s="1112"/>
      <c r="F20" s="1112"/>
      <c r="G20" s="1112"/>
      <c r="H20" s="1112"/>
      <c r="I20" s="1112"/>
      <c r="J20" s="1112"/>
      <c r="K20" s="1112"/>
      <c r="L20" s="1122"/>
    </row>
    <row r="21" spans="1:12" ht="29.25" customHeight="1" x14ac:dyDescent="0.15">
      <c r="A21" s="1121"/>
      <c r="B21" s="1112"/>
      <c r="C21" s="1112"/>
      <c r="D21" s="1112"/>
      <c r="E21" s="1112"/>
      <c r="F21" s="1112"/>
      <c r="G21" s="1112"/>
      <c r="H21" s="1112"/>
      <c r="I21" s="1112"/>
      <c r="J21" s="1112"/>
      <c r="K21" s="1112"/>
      <c r="L21" s="1122"/>
    </row>
    <row r="22" spans="1:12" ht="29.25" customHeight="1" x14ac:dyDescent="0.15">
      <c r="A22" s="1121"/>
      <c r="B22" s="1112"/>
      <c r="C22" s="1112"/>
      <c r="D22" s="1112"/>
      <c r="E22" s="1112"/>
      <c r="F22" s="1112"/>
      <c r="G22" s="1112"/>
      <c r="H22" s="1112"/>
      <c r="I22" s="1112"/>
      <c r="J22" s="1112"/>
      <c r="K22" s="1112"/>
      <c r="L22" s="1122"/>
    </row>
    <row r="23" spans="1:12" ht="29.25" customHeight="1" x14ac:dyDescent="0.15">
      <c r="A23" s="1121"/>
      <c r="B23" s="1112"/>
      <c r="C23" s="1112"/>
      <c r="D23" s="1112"/>
      <c r="E23" s="1112"/>
      <c r="F23" s="1112"/>
      <c r="G23" s="1112"/>
      <c r="H23" s="1112"/>
      <c r="I23" s="1112"/>
      <c r="J23" s="1112"/>
      <c r="K23" s="1112"/>
      <c r="L23" s="1122"/>
    </row>
    <row r="24" spans="1:12" ht="29.25" customHeight="1" x14ac:dyDescent="0.15">
      <c r="A24" s="1121"/>
      <c r="B24" s="1112"/>
      <c r="C24" s="1112"/>
      <c r="D24" s="1112"/>
      <c r="E24" s="1112"/>
      <c r="F24" s="1112"/>
      <c r="G24" s="1112"/>
      <c r="H24" s="1112"/>
      <c r="I24" s="1112"/>
      <c r="J24" s="1112"/>
      <c r="K24" s="1112"/>
      <c r="L24" s="1122"/>
    </row>
    <row r="25" spans="1:12" ht="29.25" customHeight="1" x14ac:dyDescent="0.15">
      <c r="A25" s="1123"/>
      <c r="B25" s="1124"/>
      <c r="C25" s="1124"/>
      <c r="D25" s="1124"/>
      <c r="E25" s="1124"/>
      <c r="F25" s="1124"/>
      <c r="G25" s="1124"/>
      <c r="H25" s="1124"/>
      <c r="I25" s="1124"/>
      <c r="J25" s="1124"/>
      <c r="K25" s="1124"/>
      <c r="L25" s="1125"/>
    </row>
    <row r="26" spans="1:12" ht="29.25" customHeight="1" x14ac:dyDescent="0.15">
      <c r="E26" s="1135" t="s">
        <v>188</v>
      </c>
      <c r="F26" s="1135"/>
      <c r="K26" s="1135" t="s">
        <v>189</v>
      </c>
      <c r="L26" s="1135"/>
    </row>
    <row r="27" spans="1:12" ht="29.25" customHeight="1" x14ac:dyDescent="0.15">
      <c r="A27" s="1118" t="s">
        <v>165</v>
      </c>
      <c r="B27" s="1119"/>
      <c r="C27" s="1119"/>
      <c r="D27" s="1119"/>
      <c r="E27" s="1119"/>
      <c r="F27" s="1120"/>
      <c r="H27" s="1126" t="s">
        <v>165</v>
      </c>
      <c r="I27" s="1127"/>
      <c r="J27" s="1127"/>
      <c r="K27" s="1127"/>
      <c r="L27" s="1128"/>
    </row>
    <row r="28" spans="1:12" ht="29.25" customHeight="1" x14ac:dyDescent="0.15">
      <c r="A28" s="1121"/>
      <c r="B28" s="1112"/>
      <c r="C28" s="1112"/>
      <c r="D28" s="1112"/>
      <c r="E28" s="1112"/>
      <c r="F28" s="1122"/>
      <c r="H28" s="1129"/>
      <c r="I28" s="1130"/>
      <c r="J28" s="1130"/>
      <c r="K28" s="1130"/>
      <c r="L28" s="1131"/>
    </row>
    <row r="29" spans="1:12" ht="29.25" customHeight="1" x14ac:dyDescent="0.15">
      <c r="A29" s="1121"/>
      <c r="B29" s="1112"/>
      <c r="C29" s="1112"/>
      <c r="D29" s="1112"/>
      <c r="E29" s="1112"/>
      <c r="F29" s="1122"/>
      <c r="H29" s="1129"/>
      <c r="I29" s="1130"/>
      <c r="J29" s="1130"/>
      <c r="K29" s="1130"/>
      <c r="L29" s="1131"/>
    </row>
    <row r="30" spans="1:12" ht="29.25" customHeight="1" x14ac:dyDescent="0.15">
      <c r="A30" s="1121"/>
      <c r="B30" s="1112"/>
      <c r="C30" s="1112"/>
      <c r="D30" s="1112"/>
      <c r="E30" s="1112"/>
      <c r="F30" s="1122"/>
      <c r="H30" s="1129"/>
      <c r="I30" s="1130"/>
      <c r="J30" s="1130"/>
      <c r="K30" s="1130"/>
      <c r="L30" s="1131"/>
    </row>
    <row r="31" spans="1:12" ht="29.25" customHeight="1" x14ac:dyDescent="0.15">
      <c r="A31" s="1123"/>
      <c r="B31" s="1124"/>
      <c r="C31" s="1124"/>
      <c r="D31" s="1124"/>
      <c r="E31" s="1124"/>
      <c r="F31" s="1125"/>
      <c r="H31" s="1132"/>
      <c r="I31" s="1133"/>
      <c r="J31" s="1133"/>
      <c r="K31" s="1133"/>
      <c r="L31" s="1134"/>
    </row>
    <row r="32" spans="1:12" ht="29.25" customHeight="1" x14ac:dyDescent="0.15">
      <c r="E32" s="1135" t="s">
        <v>190</v>
      </c>
      <c r="F32" s="1135"/>
      <c r="K32" s="1135" t="s">
        <v>191</v>
      </c>
      <c r="L32" s="1135"/>
    </row>
    <row r="33" spans="1:12" ht="29.25" customHeight="1" x14ac:dyDescent="0.15">
      <c r="A33" s="1118" t="s">
        <v>165</v>
      </c>
      <c r="B33" s="1119"/>
      <c r="C33" s="1119"/>
      <c r="D33" s="1119"/>
      <c r="E33" s="1119"/>
      <c r="F33" s="1120"/>
      <c r="H33" s="1126" t="s">
        <v>165</v>
      </c>
      <c r="I33" s="1127"/>
      <c r="J33" s="1127"/>
      <c r="K33" s="1127"/>
      <c r="L33" s="1128"/>
    </row>
    <row r="34" spans="1:12" ht="29.25" customHeight="1" x14ac:dyDescent="0.15">
      <c r="A34" s="1121"/>
      <c r="B34" s="1112"/>
      <c r="C34" s="1112"/>
      <c r="D34" s="1112"/>
      <c r="E34" s="1112"/>
      <c r="F34" s="1122"/>
      <c r="H34" s="1129"/>
      <c r="I34" s="1130"/>
      <c r="J34" s="1130"/>
      <c r="K34" s="1130"/>
      <c r="L34" s="1131"/>
    </row>
    <row r="35" spans="1:12" ht="29.25" customHeight="1" x14ac:dyDescent="0.15">
      <c r="A35" s="1121"/>
      <c r="B35" s="1112"/>
      <c r="C35" s="1112"/>
      <c r="D35" s="1112"/>
      <c r="E35" s="1112"/>
      <c r="F35" s="1122"/>
      <c r="H35" s="1129"/>
      <c r="I35" s="1130"/>
      <c r="J35" s="1130"/>
      <c r="K35" s="1130"/>
      <c r="L35" s="1131"/>
    </row>
    <row r="36" spans="1:12" ht="29.25" customHeight="1" x14ac:dyDescent="0.15">
      <c r="A36" s="1121"/>
      <c r="B36" s="1112"/>
      <c r="C36" s="1112"/>
      <c r="D36" s="1112"/>
      <c r="E36" s="1112"/>
      <c r="F36" s="1122"/>
      <c r="H36" s="1129"/>
      <c r="I36" s="1130"/>
      <c r="J36" s="1130"/>
      <c r="K36" s="1130"/>
      <c r="L36" s="1131"/>
    </row>
    <row r="37" spans="1:12" ht="29.25" customHeight="1" x14ac:dyDescent="0.15">
      <c r="A37" s="1123"/>
      <c r="B37" s="1124"/>
      <c r="C37" s="1124"/>
      <c r="D37" s="1124"/>
      <c r="E37" s="1124"/>
      <c r="F37" s="1125"/>
      <c r="H37" s="1132"/>
      <c r="I37" s="1133"/>
      <c r="J37" s="1133"/>
      <c r="K37" s="1133"/>
      <c r="L37" s="1134"/>
    </row>
    <row r="38" spans="1:12" ht="29.25" customHeight="1" x14ac:dyDescent="0.15">
      <c r="F38" s="8" t="s">
        <v>193</v>
      </c>
      <c r="L38" s="8" t="s">
        <v>194</v>
      </c>
    </row>
    <row r="39" spans="1:12" ht="29.25" customHeight="1" x14ac:dyDescent="0.15">
      <c r="A39" s="1118" t="s">
        <v>165</v>
      </c>
      <c r="B39" s="1119"/>
      <c r="C39" s="1119"/>
      <c r="D39" s="1119"/>
      <c r="E39" s="1119"/>
      <c r="F39" s="1120"/>
      <c r="H39" s="1126" t="s">
        <v>165</v>
      </c>
      <c r="I39" s="1127"/>
      <c r="J39" s="1127"/>
      <c r="K39" s="1127"/>
      <c r="L39" s="1128"/>
    </row>
    <row r="40" spans="1:12" ht="29.25" customHeight="1" x14ac:dyDescent="0.15">
      <c r="A40" s="1121"/>
      <c r="B40" s="1112"/>
      <c r="C40" s="1112"/>
      <c r="D40" s="1112"/>
      <c r="E40" s="1112"/>
      <c r="F40" s="1122"/>
      <c r="H40" s="1129"/>
      <c r="I40" s="1130"/>
      <c r="J40" s="1130"/>
      <c r="K40" s="1130"/>
      <c r="L40" s="1131"/>
    </row>
    <row r="41" spans="1:12" ht="29.25" customHeight="1" x14ac:dyDescent="0.15">
      <c r="A41" s="1121"/>
      <c r="B41" s="1112"/>
      <c r="C41" s="1112"/>
      <c r="D41" s="1112"/>
      <c r="E41" s="1112"/>
      <c r="F41" s="1122"/>
      <c r="H41" s="1129"/>
      <c r="I41" s="1130"/>
      <c r="J41" s="1130"/>
      <c r="K41" s="1130"/>
      <c r="L41" s="1131"/>
    </row>
    <row r="42" spans="1:12" ht="29.25" customHeight="1" x14ac:dyDescent="0.15">
      <c r="A42" s="1121"/>
      <c r="B42" s="1112"/>
      <c r="C42" s="1112"/>
      <c r="D42" s="1112"/>
      <c r="E42" s="1112"/>
      <c r="F42" s="1122"/>
      <c r="H42" s="1129"/>
      <c r="I42" s="1130"/>
      <c r="J42" s="1130"/>
      <c r="K42" s="1130"/>
      <c r="L42" s="1131"/>
    </row>
    <row r="43" spans="1:12" ht="29.25" customHeight="1" x14ac:dyDescent="0.15">
      <c r="A43" s="1121"/>
      <c r="B43" s="1112"/>
      <c r="C43" s="1112"/>
      <c r="D43" s="1112"/>
      <c r="E43" s="1112"/>
      <c r="F43" s="1122"/>
      <c r="H43" s="1129"/>
      <c r="I43" s="1130"/>
      <c r="J43" s="1130"/>
      <c r="K43" s="1130"/>
      <c r="L43" s="1131"/>
    </row>
    <row r="44" spans="1:12" s="10" customFormat="1" ht="29.25" customHeight="1" x14ac:dyDescent="0.15">
      <c r="A44" s="1123"/>
      <c r="B44" s="1124"/>
      <c r="C44" s="1124"/>
      <c r="D44" s="1124"/>
      <c r="E44" s="1124"/>
      <c r="F44" s="1125"/>
      <c r="G44" s="2"/>
      <c r="H44" s="1132"/>
      <c r="I44" s="1133"/>
      <c r="J44" s="1133"/>
      <c r="K44" s="1133"/>
      <c r="L44" s="1134"/>
    </row>
    <row r="45" spans="1:12" s="10" customFormat="1" ht="29.25" customHeight="1" x14ac:dyDescent="0.15">
      <c r="B45" s="3"/>
      <c r="C45" s="2"/>
      <c r="D45" s="2"/>
      <c r="E45" s="2"/>
      <c r="F45" s="8" t="s">
        <v>195</v>
      </c>
      <c r="G45" s="2"/>
      <c r="H45" s="2"/>
      <c r="I45" s="2"/>
      <c r="J45" s="2"/>
      <c r="K45" s="2"/>
      <c r="L45" s="8" t="s">
        <v>196</v>
      </c>
    </row>
    <row r="46" spans="1:12" s="10" customFormat="1" ht="29.25" customHeight="1" x14ac:dyDescent="0.15">
      <c r="A46" s="1118" t="s">
        <v>165</v>
      </c>
      <c r="B46" s="1119"/>
      <c r="C46" s="1119"/>
      <c r="D46" s="1119"/>
      <c r="E46" s="1119"/>
      <c r="F46" s="1120"/>
      <c r="G46" s="2"/>
      <c r="H46" s="1126" t="s">
        <v>165</v>
      </c>
      <c r="I46" s="1127"/>
      <c r="J46" s="1127"/>
      <c r="K46" s="1127"/>
      <c r="L46" s="1128"/>
    </row>
    <row r="47" spans="1:12" s="10" customFormat="1" ht="29.25" customHeight="1" x14ac:dyDescent="0.15">
      <c r="A47" s="1121"/>
      <c r="B47" s="1112"/>
      <c r="C47" s="1112"/>
      <c r="D47" s="1112"/>
      <c r="E47" s="1112"/>
      <c r="F47" s="1122"/>
      <c r="G47" s="2"/>
      <c r="H47" s="1129"/>
      <c r="I47" s="1130"/>
      <c r="J47" s="1130"/>
      <c r="K47" s="1130"/>
      <c r="L47" s="1131"/>
    </row>
    <row r="48" spans="1:12" ht="29.25" customHeight="1" x14ac:dyDescent="0.15">
      <c r="A48" s="1121"/>
      <c r="B48" s="1112"/>
      <c r="C48" s="1112"/>
      <c r="D48" s="1112"/>
      <c r="E48" s="1112"/>
      <c r="F48" s="1122"/>
      <c r="H48" s="1129"/>
      <c r="I48" s="1130"/>
      <c r="J48" s="1130"/>
      <c r="K48" s="1130"/>
      <c r="L48" s="1131"/>
    </row>
    <row r="49" spans="1:12" ht="29.25" customHeight="1" x14ac:dyDescent="0.15">
      <c r="A49" s="1121"/>
      <c r="B49" s="1112"/>
      <c r="C49" s="1112"/>
      <c r="D49" s="1112"/>
      <c r="E49" s="1112"/>
      <c r="F49" s="1122"/>
      <c r="H49" s="1129"/>
      <c r="I49" s="1130"/>
      <c r="J49" s="1130"/>
      <c r="K49" s="1130"/>
      <c r="L49" s="1131"/>
    </row>
    <row r="50" spans="1:12" ht="29.25" customHeight="1" x14ac:dyDescent="0.15">
      <c r="A50" s="1121"/>
      <c r="B50" s="1112"/>
      <c r="C50" s="1112"/>
      <c r="D50" s="1112"/>
      <c r="E50" s="1112"/>
      <c r="F50" s="1122"/>
      <c r="H50" s="1129"/>
      <c r="I50" s="1130"/>
      <c r="J50" s="1130"/>
      <c r="K50" s="1130"/>
      <c r="L50" s="1131"/>
    </row>
    <row r="51" spans="1:12" ht="29.25" customHeight="1" x14ac:dyDescent="0.15">
      <c r="A51" s="1123"/>
      <c r="B51" s="1124"/>
      <c r="C51" s="1124"/>
      <c r="D51" s="1124"/>
      <c r="E51" s="1124"/>
      <c r="F51" s="1125"/>
      <c r="H51" s="1132"/>
      <c r="I51" s="1133"/>
      <c r="J51" s="1133"/>
      <c r="K51" s="1133"/>
      <c r="L51" s="1134"/>
    </row>
    <row r="52" spans="1:12" ht="29.25" customHeight="1" x14ac:dyDescent="0.15">
      <c r="F52" s="8" t="s">
        <v>197</v>
      </c>
      <c r="L52" s="8" t="s">
        <v>198</v>
      </c>
    </row>
    <row r="53" spans="1:12" ht="29.25" customHeight="1" x14ac:dyDescent="0.15">
      <c r="A53" s="1118" t="s">
        <v>165</v>
      </c>
      <c r="B53" s="1119"/>
      <c r="C53" s="1119"/>
      <c r="D53" s="1119"/>
      <c r="E53" s="1119"/>
      <c r="F53" s="1120"/>
      <c r="H53" s="1126" t="s">
        <v>165</v>
      </c>
      <c r="I53" s="1127"/>
      <c r="J53" s="1127"/>
      <c r="K53" s="1127"/>
      <c r="L53" s="1128"/>
    </row>
    <row r="54" spans="1:12" ht="29.25" customHeight="1" x14ac:dyDescent="0.15">
      <c r="A54" s="1121"/>
      <c r="B54" s="1112"/>
      <c r="C54" s="1112"/>
      <c r="D54" s="1112"/>
      <c r="E54" s="1112"/>
      <c r="F54" s="1122"/>
      <c r="H54" s="1129"/>
      <c r="I54" s="1130"/>
      <c r="J54" s="1130"/>
      <c r="K54" s="1130"/>
      <c r="L54" s="1131"/>
    </row>
    <row r="55" spans="1:12" ht="29.25" customHeight="1" x14ac:dyDescent="0.15">
      <c r="A55" s="1121"/>
      <c r="B55" s="1112"/>
      <c r="C55" s="1112"/>
      <c r="D55" s="1112"/>
      <c r="E55" s="1112"/>
      <c r="F55" s="1122"/>
      <c r="H55" s="1129"/>
      <c r="I55" s="1130"/>
      <c r="J55" s="1130"/>
      <c r="K55" s="1130"/>
      <c r="L55" s="1131"/>
    </row>
    <row r="56" spans="1:12" ht="29.25" customHeight="1" x14ac:dyDescent="0.15">
      <c r="A56" s="1121"/>
      <c r="B56" s="1112"/>
      <c r="C56" s="1112"/>
      <c r="D56" s="1112"/>
      <c r="E56" s="1112"/>
      <c r="F56" s="1122"/>
      <c r="H56" s="1129"/>
      <c r="I56" s="1130"/>
      <c r="J56" s="1130"/>
      <c r="K56" s="1130"/>
      <c r="L56" s="1131"/>
    </row>
    <row r="57" spans="1:12" ht="29.25" customHeight="1" x14ac:dyDescent="0.15">
      <c r="A57" s="1121"/>
      <c r="B57" s="1112"/>
      <c r="C57" s="1112"/>
      <c r="D57" s="1112"/>
      <c r="E57" s="1112"/>
      <c r="F57" s="1122"/>
      <c r="H57" s="1129"/>
      <c r="I57" s="1130"/>
      <c r="J57" s="1130"/>
      <c r="K57" s="1130"/>
      <c r="L57" s="1131"/>
    </row>
    <row r="58" spans="1:12" ht="29.25" customHeight="1" x14ac:dyDescent="0.15">
      <c r="A58" s="1123"/>
      <c r="B58" s="1124"/>
      <c r="C58" s="1124"/>
      <c r="D58" s="1124"/>
      <c r="E58" s="1124"/>
      <c r="F58" s="1125"/>
      <c r="H58" s="1132"/>
      <c r="I58" s="1133"/>
      <c r="J58" s="1133"/>
      <c r="K58" s="1133"/>
      <c r="L58" s="1134"/>
    </row>
    <row r="59" spans="1:12" ht="29.25" customHeight="1" x14ac:dyDescent="0.15">
      <c r="F59" s="8" t="s">
        <v>203</v>
      </c>
      <c r="L59" s="8" t="s">
        <v>204</v>
      </c>
    </row>
    <row r="60" spans="1:12" ht="29.25" customHeight="1" x14ac:dyDescent="0.15">
      <c r="A60" s="1118" t="s">
        <v>165</v>
      </c>
      <c r="B60" s="1119"/>
      <c r="C60" s="1119"/>
      <c r="D60" s="1119"/>
      <c r="E60" s="1119"/>
      <c r="F60" s="1120"/>
      <c r="H60" s="1126" t="s">
        <v>165</v>
      </c>
      <c r="I60" s="1127"/>
      <c r="J60" s="1127"/>
      <c r="K60" s="1127"/>
      <c r="L60" s="1128"/>
    </row>
    <row r="61" spans="1:12" ht="29.25" customHeight="1" x14ac:dyDescent="0.15">
      <c r="A61" s="1121"/>
      <c r="B61" s="1112"/>
      <c r="C61" s="1112"/>
      <c r="D61" s="1112"/>
      <c r="E61" s="1112"/>
      <c r="F61" s="1122"/>
      <c r="H61" s="1129"/>
      <c r="I61" s="1130"/>
      <c r="J61" s="1130"/>
      <c r="K61" s="1130"/>
      <c r="L61" s="1131"/>
    </row>
    <row r="62" spans="1:12" ht="29.25" customHeight="1" x14ac:dyDescent="0.15">
      <c r="A62" s="1121"/>
      <c r="B62" s="1112"/>
      <c r="C62" s="1112"/>
      <c r="D62" s="1112"/>
      <c r="E62" s="1112"/>
      <c r="F62" s="1122"/>
      <c r="H62" s="1129"/>
      <c r="I62" s="1130"/>
      <c r="J62" s="1130"/>
      <c r="K62" s="1130"/>
      <c r="L62" s="1131"/>
    </row>
    <row r="63" spans="1:12" ht="29.25" customHeight="1" x14ac:dyDescent="0.15">
      <c r="A63" s="1121"/>
      <c r="B63" s="1112"/>
      <c r="C63" s="1112"/>
      <c r="D63" s="1112"/>
      <c r="E63" s="1112"/>
      <c r="F63" s="1122"/>
      <c r="H63" s="1129"/>
      <c r="I63" s="1130"/>
      <c r="J63" s="1130"/>
      <c r="K63" s="1130"/>
      <c r="L63" s="1131"/>
    </row>
    <row r="64" spans="1:12" ht="29.25" customHeight="1" x14ac:dyDescent="0.15">
      <c r="A64" s="1121"/>
      <c r="B64" s="1112"/>
      <c r="C64" s="1112"/>
      <c r="D64" s="1112"/>
      <c r="E64" s="1112"/>
      <c r="F64" s="1122"/>
      <c r="H64" s="1129"/>
      <c r="I64" s="1130"/>
      <c r="J64" s="1130"/>
      <c r="K64" s="1130"/>
      <c r="L64" s="1131"/>
    </row>
    <row r="65" spans="1:12" ht="29.25" customHeight="1" x14ac:dyDescent="0.15">
      <c r="A65" s="1123"/>
      <c r="B65" s="1124"/>
      <c r="C65" s="1124"/>
      <c r="D65" s="1124"/>
      <c r="E65" s="1124"/>
      <c r="F65" s="1125"/>
      <c r="H65" s="1132"/>
      <c r="I65" s="1133"/>
      <c r="J65" s="1133"/>
      <c r="K65" s="1133"/>
      <c r="L65" s="1134"/>
    </row>
    <row r="66" spans="1:12" ht="29.25" customHeight="1" x14ac:dyDescent="0.15">
      <c r="F66" s="8" t="s">
        <v>205</v>
      </c>
      <c r="L66" s="8"/>
    </row>
    <row r="67" spans="1:12" ht="29.25" customHeight="1" x14ac:dyDescent="0.15">
      <c r="A67" s="1118" t="s">
        <v>165</v>
      </c>
      <c r="B67" s="1119"/>
      <c r="C67" s="1119"/>
      <c r="D67" s="1119"/>
      <c r="E67" s="1119"/>
      <c r="F67" s="1120"/>
      <c r="H67" s="1126" t="s">
        <v>165</v>
      </c>
      <c r="I67" s="1127"/>
      <c r="J67" s="1127"/>
      <c r="K67" s="1127"/>
      <c r="L67" s="1128"/>
    </row>
    <row r="68" spans="1:12" ht="29.25" customHeight="1" x14ac:dyDescent="0.15">
      <c r="A68" s="1121"/>
      <c r="B68" s="1112"/>
      <c r="C68" s="1112"/>
      <c r="D68" s="1112"/>
      <c r="E68" s="1112"/>
      <c r="F68" s="1122"/>
      <c r="H68" s="1129"/>
      <c r="I68" s="1130"/>
      <c r="J68" s="1130"/>
      <c r="K68" s="1130"/>
      <c r="L68" s="1131"/>
    </row>
    <row r="69" spans="1:12" ht="29.25" customHeight="1" x14ac:dyDescent="0.15">
      <c r="A69" s="1121"/>
      <c r="B69" s="1112"/>
      <c r="C69" s="1112"/>
      <c r="D69" s="1112"/>
      <c r="E69" s="1112"/>
      <c r="F69" s="1122"/>
      <c r="H69" s="1129"/>
      <c r="I69" s="1130"/>
      <c r="J69" s="1130"/>
      <c r="K69" s="1130"/>
      <c r="L69" s="1131"/>
    </row>
    <row r="70" spans="1:12" ht="29.25" customHeight="1" x14ac:dyDescent="0.15">
      <c r="A70" s="1121"/>
      <c r="B70" s="1112"/>
      <c r="C70" s="1112"/>
      <c r="D70" s="1112"/>
      <c r="E70" s="1112"/>
      <c r="F70" s="1122"/>
      <c r="H70" s="1129"/>
      <c r="I70" s="1130"/>
      <c r="J70" s="1130"/>
      <c r="K70" s="1130"/>
      <c r="L70" s="1131"/>
    </row>
    <row r="71" spans="1:12" ht="29.25" customHeight="1" x14ac:dyDescent="0.15">
      <c r="A71" s="1121"/>
      <c r="B71" s="1112"/>
      <c r="C71" s="1112"/>
      <c r="D71" s="1112"/>
      <c r="E71" s="1112"/>
      <c r="F71" s="1122"/>
      <c r="H71" s="1129"/>
      <c r="I71" s="1130"/>
      <c r="J71" s="1130"/>
      <c r="K71" s="1130"/>
      <c r="L71" s="1131"/>
    </row>
    <row r="72" spans="1:12" ht="29.25" customHeight="1" x14ac:dyDescent="0.15">
      <c r="A72" s="1123"/>
      <c r="B72" s="1124"/>
      <c r="C72" s="1124"/>
      <c r="D72" s="1124"/>
      <c r="E72" s="1124"/>
      <c r="F72" s="1125"/>
      <c r="H72" s="1132"/>
      <c r="I72" s="1133"/>
      <c r="J72" s="1133"/>
      <c r="K72" s="1133"/>
      <c r="L72" s="1134"/>
    </row>
    <row r="73" spans="1:12" ht="29.25" customHeight="1" x14ac:dyDescent="0.15">
      <c r="A73" s="74"/>
      <c r="B73" s="74"/>
      <c r="C73" s="74"/>
      <c r="D73" s="74"/>
      <c r="E73" s="74"/>
      <c r="F73" s="74"/>
      <c r="H73" s="67"/>
      <c r="I73" s="67"/>
      <c r="J73" s="67"/>
      <c r="K73" s="67"/>
      <c r="L73" s="67"/>
    </row>
    <row r="74" spans="1:12" ht="29.25" customHeight="1" x14ac:dyDescent="0.15">
      <c r="A74" s="1118" t="s">
        <v>165</v>
      </c>
      <c r="B74" s="1119"/>
      <c r="C74" s="1119"/>
      <c r="D74" s="1119"/>
      <c r="E74" s="1119"/>
      <c r="F74" s="1120"/>
      <c r="H74" s="1126" t="s">
        <v>165</v>
      </c>
      <c r="I74" s="1127"/>
      <c r="J74" s="1127"/>
      <c r="K74" s="1127"/>
      <c r="L74" s="1128"/>
    </row>
    <row r="75" spans="1:12" ht="29.25" customHeight="1" x14ac:dyDescent="0.15">
      <c r="A75" s="1121"/>
      <c r="B75" s="1112"/>
      <c r="C75" s="1112"/>
      <c r="D75" s="1112"/>
      <c r="E75" s="1112"/>
      <c r="F75" s="1122"/>
      <c r="H75" s="1129"/>
      <c r="I75" s="1130"/>
      <c r="J75" s="1130"/>
      <c r="K75" s="1130"/>
      <c r="L75" s="1131"/>
    </row>
    <row r="76" spans="1:12" ht="29.25" customHeight="1" x14ac:dyDescent="0.15">
      <c r="A76" s="1121"/>
      <c r="B76" s="1112"/>
      <c r="C76" s="1112"/>
      <c r="D76" s="1112"/>
      <c r="E76" s="1112"/>
      <c r="F76" s="1122"/>
      <c r="H76" s="1129"/>
      <c r="I76" s="1130"/>
      <c r="J76" s="1130"/>
      <c r="K76" s="1130"/>
      <c r="L76" s="1131"/>
    </row>
    <row r="77" spans="1:12" ht="29.25" customHeight="1" x14ac:dyDescent="0.15">
      <c r="A77" s="1121"/>
      <c r="B77" s="1112"/>
      <c r="C77" s="1112"/>
      <c r="D77" s="1112"/>
      <c r="E77" s="1112"/>
      <c r="F77" s="1122"/>
      <c r="H77" s="1129"/>
      <c r="I77" s="1130"/>
      <c r="J77" s="1130"/>
      <c r="K77" s="1130"/>
      <c r="L77" s="1131"/>
    </row>
    <row r="78" spans="1:12" ht="29.25" customHeight="1" x14ac:dyDescent="0.15">
      <c r="A78" s="1121"/>
      <c r="B78" s="1112"/>
      <c r="C78" s="1112"/>
      <c r="D78" s="1112"/>
      <c r="E78" s="1112"/>
      <c r="F78" s="1122"/>
      <c r="H78" s="1129"/>
      <c r="I78" s="1130"/>
      <c r="J78" s="1130"/>
      <c r="K78" s="1130"/>
      <c r="L78" s="1131"/>
    </row>
    <row r="79" spans="1:12" ht="29.25" customHeight="1" x14ac:dyDescent="0.15">
      <c r="A79" s="1123"/>
      <c r="B79" s="1124"/>
      <c r="C79" s="1124"/>
      <c r="D79" s="1124"/>
      <c r="E79" s="1124"/>
      <c r="F79" s="1125"/>
      <c r="H79" s="1132"/>
      <c r="I79" s="1133"/>
      <c r="J79" s="1133"/>
      <c r="K79" s="1133"/>
      <c r="L79" s="1134"/>
    </row>
    <row r="80" spans="1:12" ht="29.25" customHeight="1" x14ac:dyDescent="0.15"/>
    <row r="81" ht="29.25" customHeight="1" x14ac:dyDescent="0.15"/>
    <row r="82" ht="29.25" customHeight="1" x14ac:dyDescent="0.15"/>
    <row r="83" ht="29.25" customHeight="1" x14ac:dyDescent="0.15"/>
    <row r="84" ht="29.25" customHeight="1" x14ac:dyDescent="0.15"/>
    <row r="85" ht="29.25" customHeight="1" x14ac:dyDescent="0.15"/>
    <row r="86" ht="29.25" customHeight="1" x14ac:dyDescent="0.15"/>
    <row r="87" ht="29.25" customHeight="1" x14ac:dyDescent="0.15"/>
    <row r="88" ht="29.25" customHeight="1" x14ac:dyDescent="0.15"/>
    <row r="89" ht="29.25" customHeight="1" x14ac:dyDescent="0.15"/>
    <row r="90" ht="29.25" customHeight="1" x14ac:dyDescent="0.15"/>
    <row r="91" ht="29.25" customHeight="1" x14ac:dyDescent="0.15"/>
    <row r="92" ht="29.25" customHeight="1" x14ac:dyDescent="0.15"/>
    <row r="93" ht="29.25" customHeight="1" x14ac:dyDescent="0.15"/>
    <row r="94" ht="29.25" customHeight="1" x14ac:dyDescent="0.15"/>
    <row r="95" ht="29.25" customHeight="1" x14ac:dyDescent="0.15"/>
    <row r="96" ht="29.25" customHeight="1" x14ac:dyDescent="0.15"/>
    <row r="97" ht="29.25" customHeight="1" x14ac:dyDescent="0.15"/>
    <row r="98" ht="29.25" customHeight="1" x14ac:dyDescent="0.15"/>
    <row r="99" ht="29.25" customHeight="1" x14ac:dyDescent="0.15"/>
    <row r="100" ht="29.25" customHeight="1" x14ac:dyDescent="0.15"/>
    <row r="101" ht="29.25" customHeight="1" x14ac:dyDescent="0.15"/>
    <row r="102" ht="29.25" customHeight="1" x14ac:dyDescent="0.15"/>
    <row r="103" ht="29.25" customHeight="1" x14ac:dyDescent="0.15"/>
    <row r="104" ht="29.25" customHeight="1" x14ac:dyDescent="0.15"/>
    <row r="105" ht="29.25" customHeight="1" x14ac:dyDescent="0.15"/>
    <row r="106" ht="29.25" customHeight="1" x14ac:dyDescent="0.15"/>
    <row r="107" ht="29.25" customHeight="1" x14ac:dyDescent="0.15"/>
    <row r="108" ht="29.25" customHeight="1" x14ac:dyDescent="0.15"/>
    <row r="109" ht="29.25" customHeight="1" x14ac:dyDescent="0.15"/>
    <row r="110" ht="29.25" customHeight="1" x14ac:dyDescent="0.15"/>
    <row r="111" ht="29.25" customHeight="1" x14ac:dyDescent="0.15"/>
    <row r="112" ht="29.25" customHeight="1" x14ac:dyDescent="0.15"/>
    <row r="113" ht="29.25" customHeight="1" x14ac:dyDescent="0.15"/>
    <row r="114" ht="29.25" customHeight="1" x14ac:dyDescent="0.15"/>
    <row r="115" ht="29.25" customHeight="1" x14ac:dyDescent="0.15"/>
    <row r="116" ht="29.25" customHeight="1" x14ac:dyDescent="0.15"/>
    <row r="117" ht="29.25" customHeight="1" x14ac:dyDescent="0.15"/>
    <row r="118" ht="29.25" customHeight="1" x14ac:dyDescent="0.15"/>
    <row r="119" ht="29.25" customHeight="1" x14ac:dyDescent="0.15"/>
    <row r="120" ht="29.25" customHeight="1" x14ac:dyDescent="0.15"/>
    <row r="121" ht="29.25" customHeight="1" x14ac:dyDescent="0.15"/>
    <row r="122" ht="29.25" customHeight="1" x14ac:dyDescent="0.15"/>
    <row r="123" ht="29.25" customHeight="1" x14ac:dyDescent="0.15"/>
    <row r="124" ht="29.25" customHeight="1" x14ac:dyDescent="0.15"/>
    <row r="125" ht="29.25" customHeight="1" x14ac:dyDescent="0.15"/>
    <row r="126" ht="29.25" customHeight="1" x14ac:dyDescent="0.15"/>
  </sheetData>
  <mergeCells count="24">
    <mergeCell ref="A27:F31"/>
    <mergeCell ref="H27:L31"/>
    <mergeCell ref="A16:L25"/>
    <mergeCell ref="A1:L2"/>
    <mergeCell ref="J4:L4"/>
    <mergeCell ref="A5:L14"/>
    <mergeCell ref="E26:F26"/>
    <mergeCell ref="K26:L26"/>
    <mergeCell ref="E32:F32"/>
    <mergeCell ref="K32:L32"/>
    <mergeCell ref="A33:F37"/>
    <mergeCell ref="H33:L37"/>
    <mergeCell ref="A39:F44"/>
    <mergeCell ref="H39:L44"/>
    <mergeCell ref="A67:F72"/>
    <mergeCell ref="H67:L72"/>
    <mergeCell ref="A74:F79"/>
    <mergeCell ref="H74:L79"/>
    <mergeCell ref="A46:F51"/>
    <mergeCell ref="H46:L51"/>
    <mergeCell ref="A53:F58"/>
    <mergeCell ref="H53:L58"/>
    <mergeCell ref="A60:F65"/>
    <mergeCell ref="H60:L65"/>
  </mergeCells>
  <phoneticPr fontId="33"/>
  <printOptions horizontalCentered="1" verticalCentered="1"/>
  <pageMargins left="0.98425196850393704" right="0.39370078740157483" top="0.78740157480314965" bottom="0.78740157480314965" header="0.51181102362204722" footer="0.51181102362204722"/>
  <pageSetup paperSize="9" scale="98" orientation="portrait" r:id="rId1"/>
  <headerFooter>
    <oddFooter>&amp;C&amp;P/&amp;N</oddFooter>
  </headerFooter>
  <rowBreaks count="2" manualBreakCount="2">
    <brk id="25" max="11" man="1"/>
    <brk id="51"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L36"/>
  <sheetViews>
    <sheetView view="pageBreakPreview" zoomScaleNormal="100" zoomScaleSheetLayoutView="100" workbookViewId="0">
      <selection activeCell="B3" sqref="B3"/>
    </sheetView>
  </sheetViews>
  <sheetFormatPr defaultRowHeight="20.25" customHeight="1" x14ac:dyDescent="0.15"/>
  <cols>
    <col min="1" max="1" width="4.5" style="10" customWidth="1"/>
    <col min="2" max="2" width="4.5" style="3" customWidth="1"/>
    <col min="3" max="3" width="9" style="2"/>
    <col min="4" max="5" width="4.625" style="2" customWidth="1"/>
    <col min="6" max="8" width="9" style="2"/>
    <col min="9" max="9" width="4.875" style="2" customWidth="1"/>
    <col min="10" max="10" width="9" style="2"/>
    <col min="11" max="11" width="4.875" style="2" customWidth="1"/>
    <col min="12" max="16384" width="9" style="2"/>
  </cols>
  <sheetData>
    <row r="1" spans="1:12" ht="29.25" customHeight="1" x14ac:dyDescent="0.15">
      <c r="A1" s="390" t="s">
        <v>199</v>
      </c>
      <c r="B1" s="390"/>
      <c r="C1" s="390"/>
      <c r="D1" s="390"/>
      <c r="E1" s="390"/>
      <c r="F1" s="390"/>
      <c r="G1" s="390"/>
      <c r="H1" s="390"/>
      <c r="I1" s="390"/>
      <c r="J1" s="390"/>
      <c r="K1" s="390"/>
      <c r="L1" s="390"/>
    </row>
    <row r="2" spans="1:12" ht="29.25" customHeight="1" x14ac:dyDescent="0.15">
      <c r="A2" s="390"/>
      <c r="B2" s="390"/>
      <c r="C2" s="390"/>
      <c r="D2" s="390"/>
      <c r="E2" s="390"/>
      <c r="F2" s="390"/>
      <c r="G2" s="390"/>
      <c r="H2" s="390"/>
      <c r="I2" s="390"/>
      <c r="J2" s="390"/>
      <c r="K2" s="390"/>
      <c r="L2" s="390"/>
    </row>
    <row r="3" spans="1:12" ht="29.25" customHeight="1" x14ac:dyDescent="0.15">
      <c r="D3" s="1117" t="s">
        <v>164</v>
      </c>
      <c r="E3" s="1117"/>
      <c r="F3" s="1117"/>
      <c r="J3" s="1117"/>
      <c r="K3" s="1117"/>
      <c r="L3" s="1117"/>
    </row>
    <row r="4" spans="1:12" ht="29.25" customHeight="1" x14ac:dyDescent="0.15">
      <c r="A4" s="1118" t="s">
        <v>165</v>
      </c>
      <c r="B4" s="1119"/>
      <c r="C4" s="1119"/>
      <c r="D4" s="1119"/>
      <c r="E4" s="1119"/>
      <c r="F4" s="1120"/>
      <c r="G4" s="89"/>
      <c r="H4" s="89"/>
      <c r="I4" s="89"/>
      <c r="J4" s="89"/>
      <c r="K4" s="89"/>
      <c r="L4" s="89"/>
    </row>
    <row r="5" spans="1:12" ht="29.25" customHeight="1" x14ac:dyDescent="0.15">
      <c r="A5" s="1121"/>
      <c r="B5" s="1112"/>
      <c r="C5" s="1112"/>
      <c r="D5" s="1112"/>
      <c r="E5" s="1112"/>
      <c r="F5" s="1122"/>
      <c r="G5" s="89"/>
      <c r="H5" s="89"/>
      <c r="I5" s="89"/>
      <c r="J5" s="89"/>
      <c r="K5" s="89"/>
      <c r="L5" s="89"/>
    </row>
    <row r="6" spans="1:12" ht="29.25" customHeight="1" x14ac:dyDescent="0.15">
      <c r="A6" s="1121"/>
      <c r="B6" s="1112"/>
      <c r="C6" s="1112"/>
      <c r="D6" s="1112"/>
      <c r="E6" s="1112"/>
      <c r="F6" s="1122"/>
      <c r="G6" s="89"/>
      <c r="H6" s="89"/>
      <c r="I6" s="89"/>
      <c r="J6" s="89"/>
      <c r="K6" s="89"/>
      <c r="L6" s="89"/>
    </row>
    <row r="7" spans="1:12" ht="29.25" customHeight="1" x14ac:dyDescent="0.15">
      <c r="A7" s="1121"/>
      <c r="B7" s="1112"/>
      <c r="C7" s="1112"/>
      <c r="D7" s="1112"/>
      <c r="E7" s="1112"/>
      <c r="F7" s="1122"/>
      <c r="G7" s="89"/>
      <c r="H7" s="89"/>
      <c r="I7" s="89"/>
      <c r="J7" s="89"/>
      <c r="K7" s="89"/>
      <c r="L7" s="89"/>
    </row>
    <row r="8" spans="1:12" ht="29.25" customHeight="1" x14ac:dyDescent="0.15">
      <c r="A8" s="1121"/>
      <c r="B8" s="1112"/>
      <c r="C8" s="1112"/>
      <c r="D8" s="1112"/>
      <c r="E8" s="1112"/>
      <c r="F8" s="1122"/>
      <c r="G8" s="89"/>
      <c r="H8" s="89"/>
      <c r="I8" s="89"/>
      <c r="J8" s="89"/>
      <c r="K8" s="89"/>
      <c r="L8" s="89"/>
    </row>
    <row r="9" spans="1:12" ht="29.25" customHeight="1" x14ac:dyDescent="0.15">
      <c r="A9" s="1123"/>
      <c r="B9" s="1124"/>
      <c r="C9" s="1124"/>
      <c r="D9" s="1124"/>
      <c r="E9" s="1124"/>
      <c r="F9" s="1125"/>
      <c r="G9" s="89"/>
      <c r="H9" s="89"/>
      <c r="I9" s="89"/>
      <c r="J9" s="89"/>
      <c r="K9" s="89"/>
      <c r="L9" s="89"/>
    </row>
    <row r="10" spans="1:12" ht="29.25" customHeight="1" x14ac:dyDescent="0.15">
      <c r="A10" s="89"/>
      <c r="B10" s="89"/>
      <c r="C10" s="89"/>
      <c r="D10" s="89"/>
      <c r="E10" s="89"/>
      <c r="F10" s="89"/>
      <c r="G10" s="89"/>
      <c r="H10" s="89"/>
      <c r="I10" s="89"/>
      <c r="J10" s="89"/>
      <c r="K10" s="89"/>
      <c r="L10" s="89"/>
    </row>
    <row r="11" spans="1:12" ht="29.25" customHeight="1" x14ac:dyDescent="0.15">
      <c r="A11" s="89"/>
      <c r="B11" s="89"/>
      <c r="C11" s="89"/>
      <c r="D11" s="1136" t="s">
        <v>200</v>
      </c>
      <c r="E11" s="1137"/>
      <c r="F11" s="1137"/>
      <c r="G11" s="89"/>
      <c r="H11" s="89"/>
      <c r="I11" s="89"/>
      <c r="J11" s="1136" t="s">
        <v>193</v>
      </c>
      <c r="K11" s="1136"/>
      <c r="L11" s="1136"/>
    </row>
    <row r="12" spans="1:12" ht="29.25" customHeight="1" x14ac:dyDescent="0.15">
      <c r="A12" s="1118" t="s">
        <v>165</v>
      </c>
      <c r="B12" s="1119"/>
      <c r="C12" s="1119"/>
      <c r="D12" s="1119"/>
      <c r="E12" s="1119"/>
      <c r="F12" s="1120"/>
      <c r="G12" s="89"/>
      <c r="H12" s="1126" t="s">
        <v>165</v>
      </c>
      <c r="I12" s="1127"/>
      <c r="J12" s="1127"/>
      <c r="K12" s="1127"/>
      <c r="L12" s="1128"/>
    </row>
    <row r="13" spans="1:12" ht="29.25" customHeight="1" x14ac:dyDescent="0.15">
      <c r="A13" s="1121"/>
      <c r="B13" s="1112"/>
      <c r="C13" s="1112"/>
      <c r="D13" s="1112"/>
      <c r="E13" s="1112"/>
      <c r="F13" s="1122"/>
      <c r="G13" s="89"/>
      <c r="H13" s="1129"/>
      <c r="I13" s="1130"/>
      <c r="J13" s="1130"/>
      <c r="K13" s="1130"/>
      <c r="L13" s="1131"/>
    </row>
    <row r="14" spans="1:12" ht="29.25" customHeight="1" x14ac:dyDescent="0.15">
      <c r="A14" s="1121"/>
      <c r="B14" s="1112"/>
      <c r="C14" s="1112"/>
      <c r="D14" s="1112"/>
      <c r="E14" s="1112"/>
      <c r="F14" s="1122"/>
      <c r="H14" s="1129"/>
      <c r="I14" s="1130"/>
      <c r="J14" s="1130"/>
      <c r="K14" s="1130"/>
      <c r="L14" s="1131"/>
    </row>
    <row r="15" spans="1:12" ht="29.25" customHeight="1" x14ac:dyDescent="0.15">
      <c r="A15" s="1121"/>
      <c r="B15" s="1112"/>
      <c r="C15" s="1112"/>
      <c r="D15" s="1112"/>
      <c r="E15" s="1112"/>
      <c r="F15" s="1122"/>
      <c r="H15" s="1129"/>
      <c r="I15" s="1130"/>
      <c r="J15" s="1130"/>
      <c r="K15" s="1130"/>
      <c r="L15" s="1131"/>
    </row>
    <row r="16" spans="1:12" ht="29.25" customHeight="1" x14ac:dyDescent="0.15">
      <c r="A16" s="1121"/>
      <c r="B16" s="1112"/>
      <c r="C16" s="1112"/>
      <c r="D16" s="1112"/>
      <c r="E16" s="1112"/>
      <c r="F16" s="1122"/>
      <c r="H16" s="1129"/>
      <c r="I16" s="1130"/>
      <c r="J16" s="1130"/>
      <c r="K16" s="1130"/>
      <c r="L16" s="1131"/>
    </row>
    <row r="17" spans="1:12" ht="29.25" customHeight="1" x14ac:dyDescent="0.15">
      <c r="A17" s="1123"/>
      <c r="B17" s="1124"/>
      <c r="C17" s="1124"/>
      <c r="D17" s="1124"/>
      <c r="E17" s="1124"/>
      <c r="F17" s="1125"/>
      <c r="H17" s="1132"/>
      <c r="I17" s="1133"/>
      <c r="J17" s="1133"/>
      <c r="K17" s="1133"/>
      <c r="L17" s="1134"/>
    </row>
    <row r="18" spans="1:12" ht="29.25" customHeight="1" x14ac:dyDescent="0.15">
      <c r="A18" s="89"/>
      <c r="B18" s="89"/>
      <c r="C18" s="89"/>
      <c r="D18" s="89"/>
      <c r="E18" s="89"/>
      <c r="F18" s="89"/>
      <c r="H18" s="91"/>
      <c r="I18" s="91"/>
      <c r="J18" s="91"/>
      <c r="K18" s="91"/>
      <c r="L18" s="91"/>
    </row>
    <row r="19" spans="1:12" ht="29.25" customHeight="1" x14ac:dyDescent="0.15">
      <c r="A19" s="89"/>
      <c r="B19" s="89"/>
      <c r="C19" s="89"/>
      <c r="D19" s="89"/>
      <c r="E19" s="89"/>
      <c r="F19" s="89"/>
      <c r="H19" s="91"/>
      <c r="I19" s="91"/>
      <c r="J19" s="91"/>
      <c r="K19" s="91"/>
      <c r="L19" s="91"/>
    </row>
    <row r="20" spans="1:12" ht="29.25" customHeight="1" x14ac:dyDescent="0.15">
      <c r="A20" s="89"/>
      <c r="B20" s="89"/>
      <c r="C20" s="89"/>
      <c r="D20" s="1136" t="s">
        <v>195</v>
      </c>
      <c r="E20" s="1136"/>
      <c r="F20" s="1136"/>
      <c r="H20" s="91"/>
      <c r="I20" s="91"/>
      <c r="J20" s="91"/>
      <c r="K20" s="91"/>
      <c r="L20" s="91"/>
    </row>
    <row r="21" spans="1:12" ht="29.25" customHeight="1" x14ac:dyDescent="0.15">
      <c r="A21" s="1118" t="s">
        <v>165</v>
      </c>
      <c r="B21" s="1119"/>
      <c r="C21" s="1119"/>
      <c r="D21" s="1119"/>
      <c r="E21" s="1119"/>
      <c r="F21" s="1120"/>
      <c r="K21" s="90"/>
      <c r="L21" s="90"/>
    </row>
    <row r="22" spans="1:12" ht="29.25" customHeight="1" x14ac:dyDescent="0.15">
      <c r="A22" s="1121"/>
      <c r="B22" s="1112"/>
      <c r="C22" s="1112"/>
      <c r="D22" s="1112"/>
      <c r="E22" s="1112"/>
      <c r="F22" s="1122"/>
      <c r="H22" s="91"/>
      <c r="I22" s="91"/>
      <c r="J22" s="91"/>
      <c r="K22" s="91"/>
      <c r="L22" s="91"/>
    </row>
    <row r="23" spans="1:12" ht="29.25" customHeight="1" x14ac:dyDescent="0.15">
      <c r="A23" s="1121"/>
      <c r="B23" s="1112"/>
      <c r="C23" s="1112"/>
      <c r="D23" s="1112"/>
      <c r="E23" s="1112"/>
      <c r="F23" s="1122"/>
      <c r="H23" s="91"/>
      <c r="I23" s="91"/>
      <c r="J23" s="91"/>
      <c r="K23" s="91"/>
      <c r="L23" s="91"/>
    </row>
    <row r="24" spans="1:12" ht="29.25" customHeight="1" x14ac:dyDescent="0.15">
      <c r="A24" s="1121"/>
      <c r="B24" s="1112"/>
      <c r="C24" s="1112"/>
      <c r="D24" s="1112"/>
      <c r="E24" s="1112"/>
      <c r="F24" s="1122"/>
      <c r="H24" s="91"/>
      <c r="I24" s="91"/>
      <c r="J24" s="91"/>
      <c r="K24" s="91"/>
      <c r="L24" s="91"/>
    </row>
    <row r="25" spans="1:12" ht="29.25" customHeight="1" x14ac:dyDescent="0.15">
      <c r="A25" s="1121"/>
      <c r="B25" s="1112"/>
      <c r="C25" s="1112"/>
      <c r="D25" s="1112"/>
      <c r="E25" s="1112"/>
      <c r="F25" s="1122"/>
      <c r="H25" s="91"/>
      <c r="I25" s="91"/>
      <c r="J25" s="91"/>
      <c r="K25" s="91"/>
      <c r="L25" s="91"/>
    </row>
    <row r="26" spans="1:12" ht="29.25" customHeight="1" x14ac:dyDescent="0.15">
      <c r="A26" s="1123"/>
      <c r="B26" s="1124"/>
      <c r="C26" s="1124"/>
      <c r="D26" s="1124"/>
      <c r="E26" s="1124"/>
      <c r="F26" s="1125"/>
      <c r="H26" s="91"/>
      <c r="I26" s="91"/>
      <c r="J26" s="91"/>
      <c r="K26" s="91"/>
      <c r="L26" s="91"/>
    </row>
    <row r="27" spans="1:12" ht="29.25" customHeight="1" x14ac:dyDescent="0.15"/>
    <row r="28" spans="1:12" ht="29.25" customHeight="1" x14ac:dyDescent="0.15"/>
    <row r="29" spans="1:12" ht="29.25" customHeight="1" x14ac:dyDescent="0.15"/>
    <row r="30" spans="1:12" ht="29.25" customHeight="1" x14ac:dyDescent="0.15"/>
    <row r="31" spans="1:12" ht="29.25" customHeight="1" x14ac:dyDescent="0.15"/>
    <row r="32" spans="1:12" ht="29.25" customHeight="1" x14ac:dyDescent="0.15"/>
    <row r="33" spans="2:12" s="10" customFormat="1" ht="29.25" customHeight="1" x14ac:dyDescent="0.15">
      <c r="B33" s="3"/>
      <c r="C33" s="2"/>
      <c r="D33" s="2"/>
      <c r="E33" s="2"/>
      <c r="F33" s="2"/>
      <c r="G33" s="2"/>
      <c r="H33" s="2"/>
      <c r="I33" s="2"/>
      <c r="J33" s="2"/>
      <c r="K33" s="2"/>
      <c r="L33" s="2"/>
    </row>
    <row r="34" spans="2:12" s="10" customFormat="1" ht="29.25" customHeight="1" x14ac:dyDescent="0.15">
      <c r="B34" s="3"/>
      <c r="C34" s="2"/>
      <c r="D34" s="2"/>
      <c r="E34" s="2"/>
      <c r="F34" s="2"/>
      <c r="G34" s="2"/>
      <c r="H34" s="2"/>
      <c r="I34" s="2"/>
      <c r="J34" s="2"/>
      <c r="K34" s="2"/>
      <c r="L34" s="2"/>
    </row>
    <row r="35" spans="2:12" s="10" customFormat="1" ht="29.25" customHeight="1" x14ac:dyDescent="0.15">
      <c r="B35" s="3"/>
      <c r="C35" s="2"/>
      <c r="D35" s="2"/>
      <c r="E35" s="2"/>
      <c r="F35" s="2"/>
      <c r="G35" s="2"/>
      <c r="H35" s="2"/>
      <c r="I35" s="2"/>
      <c r="J35" s="2"/>
      <c r="K35" s="2"/>
      <c r="L35" s="2"/>
    </row>
    <row r="36" spans="2:12" s="10" customFormat="1" ht="29.25" customHeight="1" x14ac:dyDescent="0.15">
      <c r="B36" s="3"/>
      <c r="C36" s="2"/>
      <c r="D36" s="2"/>
      <c r="E36" s="2"/>
      <c r="F36" s="2"/>
      <c r="G36" s="2"/>
      <c r="H36" s="2"/>
      <c r="I36" s="2"/>
      <c r="J36" s="2"/>
      <c r="K36" s="2"/>
      <c r="L36" s="2"/>
    </row>
  </sheetData>
  <mergeCells count="10">
    <mergeCell ref="A21:F26"/>
    <mergeCell ref="D11:F11"/>
    <mergeCell ref="J11:L11"/>
    <mergeCell ref="D20:F20"/>
    <mergeCell ref="A1:L2"/>
    <mergeCell ref="J3:L3"/>
    <mergeCell ref="D3:F3"/>
    <mergeCell ref="A4:F9"/>
    <mergeCell ref="A12:F17"/>
    <mergeCell ref="H12:L17"/>
  </mergeCells>
  <phoneticPr fontId="33"/>
  <pageMargins left="0.98425196850393704" right="0.98425196850393704" top="0.98425196850393704" bottom="0.98425196850393704" header="0.51181102362204722" footer="0.51181102362204722"/>
  <pageSetup paperSize="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0"/>
  <sheetViews>
    <sheetView view="pageBreakPreview" zoomScaleNormal="100" zoomScaleSheetLayoutView="100" workbookViewId="0">
      <selection activeCell="G45" sqref="G45"/>
    </sheetView>
  </sheetViews>
  <sheetFormatPr defaultRowHeight="20.25" customHeight="1" x14ac:dyDescent="0.15"/>
  <cols>
    <col min="1" max="1" width="4.5" style="10" customWidth="1"/>
    <col min="2" max="2" width="4.5" style="3" customWidth="1"/>
    <col min="3" max="3" width="9" style="2"/>
    <col min="4" max="5" width="4.625" style="2" customWidth="1"/>
    <col min="6" max="8" width="9" style="2"/>
    <col min="9" max="9" width="4.875" style="2" customWidth="1"/>
    <col min="10" max="10" width="10.5" style="2" customWidth="1"/>
    <col min="11" max="11" width="3.75" style="2" customWidth="1"/>
    <col min="12" max="12" width="9" style="2"/>
    <col min="13" max="13" width="8.25" style="2" customWidth="1"/>
    <col min="14" max="16384" width="9" style="2"/>
  </cols>
  <sheetData>
    <row r="1" spans="1:13" ht="29.25" customHeight="1" x14ac:dyDescent="0.15">
      <c r="A1" s="342" t="s">
        <v>268</v>
      </c>
      <c r="B1" s="331"/>
      <c r="C1" s="331"/>
      <c r="D1" s="331"/>
      <c r="E1" s="331"/>
      <c r="F1" s="331"/>
      <c r="G1" s="331"/>
      <c r="H1" s="331"/>
      <c r="I1" s="331"/>
      <c r="J1" s="331"/>
      <c r="K1" s="331"/>
      <c r="L1" s="331"/>
    </row>
    <row r="2" spans="1:13" ht="20.100000000000001" customHeight="1" x14ac:dyDescent="0.15">
      <c r="A2" s="331"/>
      <c r="B2" s="331"/>
      <c r="C2" s="331"/>
      <c r="D2" s="331"/>
      <c r="E2" s="331"/>
      <c r="F2" s="331"/>
      <c r="G2" s="331"/>
      <c r="H2" s="331"/>
      <c r="I2" s="331"/>
      <c r="J2" s="331"/>
      <c r="K2" s="331"/>
      <c r="L2" s="331"/>
    </row>
    <row r="3" spans="1:13" s="5" customFormat="1" ht="26.1" customHeight="1" x14ac:dyDescent="0.15">
      <c r="A3" s="345" t="s">
        <v>254</v>
      </c>
      <c r="B3" s="345"/>
      <c r="C3" s="345"/>
      <c r="D3" s="345"/>
      <c r="E3" s="345"/>
      <c r="F3" s="345"/>
      <c r="G3" s="345"/>
      <c r="H3" s="345"/>
      <c r="I3" s="345"/>
      <c r="J3" s="345"/>
      <c r="K3" s="345"/>
      <c r="L3" s="345"/>
    </row>
    <row r="4" spans="1:13" s="5" customFormat="1" ht="26.1" customHeight="1" x14ac:dyDescent="0.15">
      <c r="A4" s="110"/>
      <c r="B4" s="110"/>
      <c r="C4" s="110"/>
      <c r="D4" s="110"/>
      <c r="E4" s="110"/>
      <c r="F4" s="110"/>
      <c r="G4" s="110"/>
      <c r="H4" s="110"/>
      <c r="I4" s="110"/>
      <c r="J4" s="110"/>
      <c r="K4" s="110"/>
      <c r="L4" s="110"/>
    </row>
    <row r="5" spans="1:13" ht="18" customHeight="1" x14ac:dyDescent="0.15">
      <c r="A5" s="347" t="s">
        <v>273</v>
      </c>
      <c r="B5" s="347"/>
      <c r="C5" s="347"/>
      <c r="D5" s="347"/>
      <c r="E5" s="347"/>
      <c r="F5" s="347"/>
      <c r="G5" s="347"/>
      <c r="H5" s="347"/>
      <c r="I5" s="347"/>
      <c r="J5" s="347"/>
      <c r="K5" s="347"/>
      <c r="L5" s="347"/>
      <c r="M5" s="347"/>
    </row>
    <row r="6" spans="1:13" ht="23.25" customHeight="1" x14ac:dyDescent="0.15">
      <c r="A6" s="341" t="s">
        <v>270</v>
      </c>
      <c r="B6" s="341"/>
      <c r="C6" s="341"/>
      <c r="D6" s="341"/>
      <c r="E6" s="341"/>
      <c r="F6" s="341"/>
      <c r="G6" s="341"/>
      <c r="H6" s="341"/>
      <c r="I6" s="341"/>
      <c r="J6" s="341"/>
      <c r="K6" s="341"/>
      <c r="L6" s="341"/>
    </row>
    <row r="7" spans="1:13" ht="26.1" customHeight="1" x14ac:dyDescent="0.15">
      <c r="A7" s="96" t="s">
        <v>218</v>
      </c>
      <c r="B7" s="97"/>
      <c r="C7" s="2" t="s">
        <v>294</v>
      </c>
    </row>
    <row r="8" spans="1:13" ht="26.1" customHeight="1" x14ac:dyDescent="0.15">
      <c r="A8" s="96" t="s">
        <v>218</v>
      </c>
      <c r="B8" s="97"/>
      <c r="C8" s="2" t="s">
        <v>219</v>
      </c>
    </row>
    <row r="9" spans="1:13" ht="26.1" customHeight="1" x14ac:dyDescent="0.15">
      <c r="A9" s="96" t="s">
        <v>218</v>
      </c>
      <c r="B9" s="97"/>
      <c r="C9" s="2" t="s">
        <v>220</v>
      </c>
    </row>
    <row r="10" spans="1:13" ht="26.1" customHeight="1" x14ac:dyDescent="0.15">
      <c r="A10" s="96" t="s">
        <v>218</v>
      </c>
      <c r="B10" s="97"/>
      <c r="C10" s="2" t="s">
        <v>288</v>
      </c>
    </row>
    <row r="11" spans="1:13" ht="26.1" customHeight="1" x14ac:dyDescent="0.15">
      <c r="A11" s="96" t="s">
        <v>218</v>
      </c>
      <c r="B11" s="97"/>
      <c r="C11" s="2" t="s">
        <v>286</v>
      </c>
    </row>
    <row r="12" spans="1:13" ht="26.1" customHeight="1" x14ac:dyDescent="0.15">
      <c r="A12" s="96" t="s">
        <v>218</v>
      </c>
      <c r="B12" s="97"/>
      <c r="C12" s="2" t="s">
        <v>250</v>
      </c>
      <c r="H12" s="2" t="s">
        <v>260</v>
      </c>
    </row>
    <row r="13" spans="1:13" ht="26.1" customHeight="1" x14ac:dyDescent="0.15">
      <c r="A13" s="96"/>
      <c r="B13" s="97"/>
      <c r="C13" s="2" t="s">
        <v>253</v>
      </c>
    </row>
    <row r="14" spans="1:13" ht="26.1" customHeight="1" x14ac:dyDescent="0.15">
      <c r="A14" s="96" t="s">
        <v>218</v>
      </c>
      <c r="B14" s="97"/>
      <c r="C14" s="2" t="s">
        <v>221</v>
      </c>
    </row>
    <row r="15" spans="1:13" ht="26.1" customHeight="1" x14ac:dyDescent="0.15">
      <c r="A15" s="96" t="s">
        <v>218</v>
      </c>
      <c r="B15" s="97"/>
      <c r="C15" s="2" t="s">
        <v>222</v>
      </c>
    </row>
    <row r="16" spans="1:13" ht="26.1" customHeight="1" x14ac:dyDescent="0.15">
      <c r="A16" s="96" t="s">
        <v>218</v>
      </c>
      <c r="B16" s="97"/>
      <c r="C16" s="2" t="s">
        <v>223</v>
      </c>
    </row>
    <row r="17" spans="1:13" ht="26.1" customHeight="1" x14ac:dyDescent="0.15">
      <c r="A17" s="96" t="s">
        <v>218</v>
      </c>
      <c r="B17" s="97"/>
      <c r="C17" s="2" t="s">
        <v>224</v>
      </c>
    </row>
    <row r="18" spans="1:13" ht="26.1" customHeight="1" x14ac:dyDescent="0.15">
      <c r="A18" s="96" t="s">
        <v>218</v>
      </c>
      <c r="B18" s="97"/>
      <c r="C18" s="2" t="s">
        <v>225</v>
      </c>
    </row>
    <row r="19" spans="1:13" ht="26.1" customHeight="1" x14ac:dyDescent="0.15">
      <c r="A19" s="96" t="s">
        <v>218</v>
      </c>
      <c r="B19" s="97"/>
      <c r="C19" s="2" t="s">
        <v>226</v>
      </c>
    </row>
    <row r="20" spans="1:13" ht="26.1" customHeight="1" x14ac:dyDescent="0.15">
      <c r="A20" s="96" t="s">
        <v>218</v>
      </c>
      <c r="B20" s="97"/>
      <c r="C20" s="343" t="s">
        <v>227</v>
      </c>
      <c r="D20" s="343"/>
      <c r="E20" s="343"/>
      <c r="F20" s="343"/>
      <c r="G20" s="343"/>
      <c r="H20" s="343"/>
      <c r="I20" s="343"/>
      <c r="J20" s="343"/>
      <c r="K20" s="343"/>
      <c r="L20" s="343"/>
    </row>
    <row r="21" spans="1:13" ht="26.1" customHeight="1" x14ac:dyDescent="0.15">
      <c r="A21" s="96"/>
      <c r="B21" s="97"/>
      <c r="C21" s="343" t="s">
        <v>264</v>
      </c>
      <c r="D21" s="343"/>
      <c r="E21" s="343"/>
      <c r="F21" s="343"/>
      <c r="G21" s="343"/>
      <c r="H21" s="343"/>
      <c r="I21" s="343"/>
      <c r="J21" s="343"/>
      <c r="K21" s="343"/>
      <c r="L21" s="343"/>
    </row>
    <row r="22" spans="1:13" ht="26.1" customHeight="1" x14ac:dyDescent="0.15">
      <c r="A22" s="96" t="s">
        <v>218</v>
      </c>
      <c r="B22" s="97"/>
      <c r="C22" s="20" t="s">
        <v>283</v>
      </c>
      <c r="D22" s="20"/>
      <c r="E22" s="20"/>
      <c r="F22" s="20"/>
      <c r="G22" s="20"/>
      <c r="H22" s="20"/>
      <c r="I22" s="20"/>
      <c r="J22" s="20"/>
      <c r="K22" s="20"/>
      <c r="L22" s="20"/>
    </row>
    <row r="23" spans="1:13" ht="26.1" customHeight="1" x14ac:dyDescent="0.15">
      <c r="C23" s="348" t="s">
        <v>255</v>
      </c>
      <c r="D23" s="348"/>
      <c r="E23" s="348"/>
      <c r="F23" s="348"/>
      <c r="G23" s="348"/>
      <c r="H23" s="348"/>
      <c r="I23" s="348"/>
      <c r="J23" s="348"/>
      <c r="K23" s="348"/>
      <c r="L23" s="348"/>
      <c r="M23" s="348"/>
    </row>
    <row r="24" spans="1:13" ht="26.1" customHeight="1" x14ac:dyDescent="0.15">
      <c r="A24" s="96" t="s">
        <v>218</v>
      </c>
      <c r="B24" s="97"/>
      <c r="C24" s="2" t="s">
        <v>290</v>
      </c>
      <c r="I24" s="1" t="s">
        <v>259</v>
      </c>
    </row>
    <row r="25" spans="1:13" ht="26.1" customHeight="1" x14ac:dyDescent="0.15">
      <c r="A25" s="96" t="s">
        <v>218</v>
      </c>
      <c r="B25" s="97"/>
      <c r="C25" s="2" t="s">
        <v>284</v>
      </c>
      <c r="H25" s="1"/>
      <c r="I25" s="1"/>
    </row>
    <row r="26" spans="1:13" ht="26.1" customHeight="1" x14ac:dyDescent="0.15">
      <c r="A26" s="96" t="s">
        <v>218</v>
      </c>
      <c r="B26" s="97"/>
      <c r="C26" s="115" t="s">
        <v>289</v>
      </c>
      <c r="I26" s="1"/>
      <c r="K26" s="120"/>
      <c r="M26" s="119" t="s">
        <v>259</v>
      </c>
    </row>
    <row r="27" spans="1:13" ht="26.1" customHeight="1" x14ac:dyDescent="0.15">
      <c r="A27" s="96" t="s">
        <v>218</v>
      </c>
      <c r="B27" s="97"/>
      <c r="C27" s="2" t="s">
        <v>257</v>
      </c>
      <c r="I27" s="1" t="s">
        <v>259</v>
      </c>
    </row>
    <row r="28" spans="1:13" ht="26.1" customHeight="1" x14ac:dyDescent="0.15">
      <c r="A28" s="96" t="s">
        <v>218</v>
      </c>
      <c r="B28" s="97"/>
      <c r="C28" s="2" t="s">
        <v>258</v>
      </c>
      <c r="I28" s="1" t="s">
        <v>259</v>
      </c>
    </row>
    <row r="29" spans="1:13" ht="26.1" customHeight="1" x14ac:dyDescent="0.15">
      <c r="A29" s="96" t="s">
        <v>218</v>
      </c>
      <c r="B29" s="97"/>
      <c r="C29" s="2" t="s">
        <v>287</v>
      </c>
      <c r="H29" s="1"/>
    </row>
    <row r="30" spans="1:13" ht="26.1" customHeight="1" x14ac:dyDescent="0.15">
      <c r="A30" s="96" t="s">
        <v>218</v>
      </c>
      <c r="B30" s="97"/>
      <c r="C30" s="2" t="s">
        <v>235</v>
      </c>
    </row>
    <row r="31" spans="1:13" ht="26.1" customHeight="1" x14ac:dyDescent="0.15">
      <c r="A31" s="96" t="s">
        <v>218</v>
      </c>
      <c r="C31" s="2" t="s">
        <v>236</v>
      </c>
    </row>
    <row r="32" spans="1:13" ht="30" customHeight="1" x14ac:dyDescent="0.15">
      <c r="A32" s="346" t="s">
        <v>285</v>
      </c>
      <c r="B32" s="346"/>
      <c r="C32" s="346"/>
      <c r="D32" s="346"/>
      <c r="E32" s="346"/>
      <c r="F32" s="346"/>
      <c r="G32" s="346"/>
      <c r="H32" s="346"/>
      <c r="I32" s="346"/>
      <c r="J32" s="346"/>
      <c r="K32" s="346"/>
      <c r="L32" s="346"/>
      <c r="M32" s="346"/>
    </row>
    <row r="34" spans="1:13" ht="33.75" customHeight="1" x14ac:dyDescent="0.15">
      <c r="A34" s="344" t="s">
        <v>269</v>
      </c>
      <c r="B34" s="344"/>
      <c r="C34" s="344"/>
      <c r="D34" s="344"/>
      <c r="E34" s="344"/>
      <c r="F34" s="344"/>
      <c r="G34" s="344"/>
      <c r="H34" s="344"/>
      <c r="I34" s="344"/>
      <c r="J34" s="344"/>
      <c r="K34" s="344"/>
      <c r="L34" s="344"/>
    </row>
    <row r="36" spans="1:13" ht="29.25" customHeight="1" x14ac:dyDescent="0.15">
      <c r="A36" s="341" t="s">
        <v>247</v>
      </c>
      <c r="B36" s="341"/>
      <c r="C36" s="341"/>
      <c r="D36" s="341"/>
      <c r="E36" s="341"/>
      <c r="F36" s="341"/>
      <c r="G36" s="341"/>
      <c r="H36" s="341"/>
      <c r="I36" s="341"/>
      <c r="J36" s="341"/>
      <c r="K36" s="341"/>
      <c r="L36" s="341"/>
    </row>
    <row r="37" spans="1:13" ht="29.25" customHeight="1" x14ac:dyDescent="0.15">
      <c r="A37" s="96" t="s">
        <v>218</v>
      </c>
      <c r="B37" s="97"/>
      <c r="C37" s="2" t="s">
        <v>793</v>
      </c>
      <c r="G37" s="7"/>
    </row>
    <row r="38" spans="1:13" ht="44.25" customHeight="1" x14ac:dyDescent="0.15">
      <c r="A38" s="349" t="s">
        <v>794</v>
      </c>
      <c r="B38" s="349"/>
      <c r="C38" s="349"/>
      <c r="D38" s="349"/>
      <c r="E38" s="349"/>
      <c r="F38" s="349"/>
      <c r="G38" s="349"/>
      <c r="H38" s="349"/>
      <c r="I38" s="349"/>
      <c r="J38" s="349"/>
      <c r="K38" s="349"/>
      <c r="L38" s="349"/>
      <c r="M38" s="349"/>
    </row>
    <row r="39" spans="1:13" ht="29.25" customHeight="1" x14ac:dyDescent="0.15">
      <c r="A39" s="96"/>
      <c r="B39" s="97"/>
      <c r="G39" s="7"/>
    </row>
    <row r="40" spans="1:13" ht="29.25" customHeight="1" x14ac:dyDescent="0.15">
      <c r="A40" s="96"/>
      <c r="B40" s="97"/>
      <c r="G40" s="7"/>
    </row>
    <row r="41" spans="1:13" ht="29.25" customHeight="1" x14ac:dyDescent="0.15">
      <c r="A41" s="96"/>
      <c r="B41" s="97"/>
      <c r="G41" s="7"/>
    </row>
    <row r="42" spans="1:13" ht="29.25" customHeight="1" x14ac:dyDescent="0.15">
      <c r="A42" s="36"/>
      <c r="B42" s="94"/>
      <c r="D42" s="98"/>
    </row>
    <row r="43" spans="1:13" ht="29.25" customHeight="1" x14ac:dyDescent="0.15"/>
    <row r="44" spans="1:13" ht="29.25" customHeight="1" x14ac:dyDescent="0.15"/>
    <row r="45" spans="1:13" ht="29.25" customHeight="1" x14ac:dyDescent="0.15"/>
    <row r="46" spans="1:13" ht="29.25" customHeight="1" x14ac:dyDescent="0.15">
      <c r="A46" s="341" t="s">
        <v>248</v>
      </c>
      <c r="B46" s="341"/>
      <c r="C46" s="341"/>
      <c r="D46" s="341"/>
      <c r="E46" s="341"/>
      <c r="F46" s="341"/>
      <c r="G46" s="341"/>
      <c r="H46" s="341"/>
      <c r="I46" s="341"/>
      <c r="J46" s="341"/>
      <c r="K46" s="341"/>
      <c r="L46" s="341"/>
    </row>
    <row r="47" spans="1:13" ht="29.25" customHeight="1" x14ac:dyDescent="0.15">
      <c r="A47" s="96" t="s">
        <v>218</v>
      </c>
      <c r="B47" s="97"/>
      <c r="C47" s="2" t="s">
        <v>233</v>
      </c>
    </row>
    <row r="48" spans="1:13" ht="29.25" customHeight="1" x14ac:dyDescent="0.15">
      <c r="A48" s="96" t="s">
        <v>218</v>
      </c>
      <c r="B48" s="97"/>
      <c r="C48" s="2" t="s">
        <v>792</v>
      </c>
      <c r="G48" s="99"/>
    </row>
    <row r="49" spans="1:12" ht="29.25" customHeight="1" x14ac:dyDescent="0.15">
      <c r="A49" s="96" t="s">
        <v>218</v>
      </c>
      <c r="C49" s="2" t="s">
        <v>791</v>
      </c>
    </row>
    <row r="50" spans="1:12" ht="29.25" customHeight="1" x14ac:dyDescent="0.15"/>
    <row r="51" spans="1:12" ht="29.25" customHeight="1" x14ac:dyDescent="0.15">
      <c r="A51" s="341" t="s">
        <v>251</v>
      </c>
      <c r="B51" s="341"/>
      <c r="C51" s="341"/>
      <c r="D51" s="341"/>
      <c r="E51" s="341"/>
      <c r="F51" s="341"/>
      <c r="G51" s="341"/>
      <c r="H51" s="341"/>
      <c r="I51" s="341"/>
      <c r="J51" s="341"/>
      <c r="K51" s="341"/>
      <c r="L51" s="341"/>
    </row>
    <row r="52" spans="1:12" ht="29.25" customHeight="1" x14ac:dyDescent="0.15">
      <c r="A52" s="97" t="s">
        <v>252</v>
      </c>
      <c r="B52" s="97"/>
      <c r="C52" s="2" t="s">
        <v>261</v>
      </c>
    </row>
    <row r="53" spans="1:12" ht="29.25" customHeight="1" x14ac:dyDescent="0.15">
      <c r="A53" s="97" t="s">
        <v>252</v>
      </c>
      <c r="B53" s="97"/>
      <c r="C53" s="2" t="s">
        <v>228</v>
      </c>
    </row>
    <row r="54" spans="1:12" ht="29.25" customHeight="1" x14ac:dyDescent="0.15">
      <c r="A54" s="97" t="s">
        <v>252</v>
      </c>
      <c r="B54" s="2"/>
      <c r="C54" s="2" t="s">
        <v>291</v>
      </c>
    </row>
    <row r="55" spans="1:12" ht="29.25" customHeight="1" x14ac:dyDescent="0.15">
      <c r="A55" s="97" t="s">
        <v>252</v>
      </c>
      <c r="B55" s="2"/>
      <c r="C55" s="2" t="s">
        <v>292</v>
      </c>
    </row>
    <row r="56" spans="1:12" ht="29.25" customHeight="1" x14ac:dyDescent="0.15">
      <c r="A56" s="97" t="s">
        <v>252</v>
      </c>
      <c r="B56" s="97"/>
      <c r="C56" s="2" t="s">
        <v>229</v>
      </c>
    </row>
    <row r="57" spans="1:12" ht="29.25" customHeight="1" x14ac:dyDescent="0.15">
      <c r="A57" s="97" t="s">
        <v>252</v>
      </c>
      <c r="B57" s="97"/>
      <c r="C57" s="2" t="s">
        <v>256</v>
      </c>
    </row>
    <row r="58" spans="1:12" ht="29.25" customHeight="1" x14ac:dyDescent="0.15">
      <c r="A58" s="97" t="s">
        <v>252</v>
      </c>
      <c r="B58" s="97"/>
      <c r="C58" s="2" t="s">
        <v>230</v>
      </c>
    </row>
    <row r="59" spans="1:12" ht="29.25" customHeight="1" x14ac:dyDescent="0.15">
      <c r="A59" s="97" t="s">
        <v>252</v>
      </c>
      <c r="B59" s="97"/>
      <c r="C59" s="2" t="s">
        <v>231</v>
      </c>
    </row>
    <row r="60" spans="1:12" ht="29.25" customHeight="1" x14ac:dyDescent="0.15">
      <c r="A60" s="97" t="s">
        <v>252</v>
      </c>
      <c r="B60" s="97"/>
      <c r="C60" s="2" t="s">
        <v>232</v>
      </c>
    </row>
  </sheetData>
  <mergeCells count="13">
    <mergeCell ref="A51:L51"/>
    <mergeCell ref="A36:L36"/>
    <mergeCell ref="A46:L46"/>
    <mergeCell ref="A1:L2"/>
    <mergeCell ref="A6:L6"/>
    <mergeCell ref="C20:L20"/>
    <mergeCell ref="C21:L21"/>
    <mergeCell ref="A34:L34"/>
    <mergeCell ref="A3:L3"/>
    <mergeCell ref="A32:M32"/>
    <mergeCell ref="A5:M5"/>
    <mergeCell ref="C23:M23"/>
    <mergeCell ref="A38:M38"/>
  </mergeCells>
  <phoneticPr fontId="28"/>
  <printOptions horizontalCentered="1"/>
  <pageMargins left="0.98425196850393704" right="0.31496062992125984" top="0.98425196850393704" bottom="0.98425196850393704" header="0.51181102362204722" footer="0.51181102362204722"/>
  <pageSetup paperSize="9" scale="94" orientation="portrait" r:id="rId1"/>
  <headerFooter>
    <oddFooter>&amp;C&amp;14&amp;P/&amp;N</oddFooter>
  </headerFooter>
  <rowBreaks count="1" manualBreakCount="1">
    <brk id="32"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G142"/>
  <sheetViews>
    <sheetView view="pageBreakPreview" zoomScaleNormal="100" zoomScaleSheetLayoutView="100" workbookViewId="0">
      <selection activeCell="B8" sqref="B8"/>
    </sheetView>
  </sheetViews>
  <sheetFormatPr defaultRowHeight="13.5" x14ac:dyDescent="0.15"/>
  <cols>
    <col min="1" max="2" width="9" style="53"/>
    <col min="3" max="3" width="14.75" style="53" customWidth="1"/>
    <col min="4" max="4" width="10" style="53" customWidth="1"/>
    <col min="5" max="5" width="11.125" style="53" customWidth="1"/>
    <col min="6" max="6" width="8.5" style="53" customWidth="1"/>
    <col min="7" max="7" width="8.375" style="53" customWidth="1"/>
    <col min="8" max="16384" width="9" style="53"/>
  </cols>
  <sheetData>
    <row r="2" spans="2:7" ht="18" customHeight="1" x14ac:dyDescent="0.15">
      <c r="B2" s="106" t="s">
        <v>147</v>
      </c>
      <c r="C2" s="359" t="s">
        <v>148</v>
      </c>
      <c r="D2" s="360"/>
      <c r="E2" s="107" t="s">
        <v>141</v>
      </c>
      <c r="F2" s="100">
        <v>1500</v>
      </c>
      <c r="G2" s="108" t="s">
        <v>142</v>
      </c>
    </row>
    <row r="3" spans="2:7" ht="8.25" customHeight="1" x14ac:dyDescent="0.15">
      <c r="B3" s="109"/>
      <c r="C3" s="109"/>
      <c r="D3" s="109"/>
      <c r="E3" s="109"/>
      <c r="F3" s="109"/>
      <c r="G3" s="109"/>
    </row>
    <row r="4" spans="2:7" ht="39" customHeight="1" x14ac:dyDescent="0.15">
      <c r="B4" s="101" t="s">
        <v>143</v>
      </c>
      <c r="C4" s="361" t="s">
        <v>249</v>
      </c>
      <c r="D4" s="362"/>
      <c r="E4" s="362"/>
      <c r="F4" s="363"/>
      <c r="G4" s="364"/>
    </row>
    <row r="5" spans="2:7" ht="39" customHeight="1" x14ac:dyDescent="0.15">
      <c r="B5" s="101" t="s">
        <v>144</v>
      </c>
      <c r="C5" s="365" t="s">
        <v>145</v>
      </c>
      <c r="D5" s="366"/>
      <c r="E5" s="367"/>
      <c r="F5" s="102" t="s">
        <v>146</v>
      </c>
      <c r="G5" s="103">
        <v>300</v>
      </c>
    </row>
    <row r="6" spans="2:7" ht="39" customHeight="1" x14ac:dyDescent="0.15">
      <c r="B6" s="101" t="s">
        <v>55</v>
      </c>
      <c r="C6" s="104"/>
      <c r="D6" s="105"/>
      <c r="E6" s="105"/>
      <c r="F6" s="368" t="s">
        <v>820</v>
      </c>
      <c r="G6" s="369"/>
    </row>
    <row r="8" spans="2:7" x14ac:dyDescent="0.15">
      <c r="B8" s="48"/>
      <c r="C8" s="354"/>
      <c r="D8" s="370"/>
      <c r="E8" s="50"/>
      <c r="F8" s="51"/>
      <c r="G8" s="52"/>
    </row>
    <row r="9" spans="2:7" ht="7.5" customHeight="1" x14ac:dyDescent="0.15"/>
    <row r="10" spans="2:7" ht="39" customHeight="1" x14ac:dyDescent="0.15">
      <c r="B10" s="54"/>
      <c r="C10" s="355" t="s">
        <v>149</v>
      </c>
      <c r="D10" s="356"/>
      <c r="E10" s="356"/>
      <c r="F10" s="357"/>
      <c r="G10" s="358"/>
    </row>
    <row r="11" spans="2:7" ht="39" customHeight="1" x14ac:dyDescent="0.15">
      <c r="B11" s="54"/>
      <c r="C11" s="352"/>
      <c r="D11" s="351"/>
      <c r="E11" s="351"/>
      <c r="F11" s="56"/>
      <c r="G11" s="57"/>
    </row>
    <row r="12" spans="2:7" ht="39" customHeight="1" x14ac:dyDescent="0.15">
      <c r="B12" s="54"/>
      <c r="C12" s="55"/>
      <c r="D12" s="58"/>
      <c r="E12" s="58"/>
      <c r="F12" s="351"/>
      <c r="G12" s="353"/>
    </row>
    <row r="13" spans="2:7" x14ac:dyDescent="0.15">
      <c r="B13" s="54"/>
      <c r="C13" s="54"/>
      <c r="D13" s="54"/>
      <c r="E13" s="54"/>
      <c r="F13" s="54"/>
      <c r="G13" s="54"/>
    </row>
    <row r="14" spans="2:7" ht="15.75" customHeight="1" x14ac:dyDescent="0.15">
      <c r="B14" s="59"/>
      <c r="C14" s="354"/>
      <c r="D14" s="353"/>
      <c r="E14" s="60"/>
      <c r="F14" s="51"/>
      <c r="G14" s="61"/>
    </row>
    <row r="15" spans="2:7" ht="9.75" customHeight="1" x14ac:dyDescent="0.15">
      <c r="B15" s="54"/>
      <c r="C15" s="54"/>
      <c r="D15" s="54"/>
      <c r="E15" s="54"/>
      <c r="F15" s="54"/>
      <c r="G15" s="54"/>
    </row>
    <row r="16" spans="2:7" ht="39" customHeight="1" x14ac:dyDescent="0.15">
      <c r="B16" s="54"/>
      <c r="C16" s="350"/>
      <c r="D16" s="350"/>
      <c r="E16" s="350"/>
      <c r="F16" s="351"/>
      <c r="G16" s="353"/>
    </row>
    <row r="17" spans="2:7" ht="39" customHeight="1" x14ac:dyDescent="0.15">
      <c r="B17" s="54"/>
      <c r="C17" s="352"/>
      <c r="D17" s="351"/>
      <c r="E17" s="351"/>
      <c r="F17" s="56"/>
      <c r="G17" s="57"/>
    </row>
    <row r="18" spans="2:7" ht="39" customHeight="1" x14ac:dyDescent="0.15">
      <c r="B18" s="54"/>
      <c r="C18" s="55"/>
      <c r="D18" s="58"/>
      <c r="E18" s="58"/>
      <c r="F18" s="351"/>
      <c r="G18" s="353"/>
    </row>
    <row r="19" spans="2:7" x14ac:dyDescent="0.15">
      <c r="B19" s="54"/>
      <c r="C19" s="54"/>
      <c r="D19" s="54"/>
      <c r="E19" s="54"/>
      <c r="F19" s="54"/>
      <c r="G19" s="54"/>
    </row>
    <row r="20" spans="2:7" x14ac:dyDescent="0.15">
      <c r="B20" s="59"/>
      <c r="C20" s="354"/>
      <c r="D20" s="353"/>
      <c r="E20" s="60"/>
      <c r="F20" s="51"/>
      <c r="G20" s="61"/>
    </row>
    <row r="21" spans="2:7" ht="8.25" customHeight="1" x14ac:dyDescent="0.15">
      <c r="B21" s="54"/>
      <c r="C21" s="54"/>
      <c r="D21" s="54"/>
      <c r="E21" s="54"/>
      <c r="F21" s="54"/>
      <c r="G21" s="54"/>
    </row>
    <row r="22" spans="2:7" ht="39" customHeight="1" x14ac:dyDescent="0.15">
      <c r="B22" s="54"/>
      <c r="C22" s="350"/>
      <c r="D22" s="350"/>
      <c r="E22" s="350"/>
      <c r="F22" s="351"/>
      <c r="G22" s="353"/>
    </row>
    <row r="23" spans="2:7" ht="39" customHeight="1" x14ac:dyDescent="0.15">
      <c r="B23" s="54"/>
      <c r="C23" s="352"/>
      <c r="D23" s="351"/>
      <c r="E23" s="351"/>
      <c r="F23" s="56"/>
      <c r="G23" s="57"/>
    </row>
    <row r="24" spans="2:7" ht="39" customHeight="1" x14ac:dyDescent="0.15">
      <c r="B24" s="54"/>
      <c r="C24" s="55"/>
      <c r="D24" s="58"/>
      <c r="E24" s="58"/>
      <c r="F24" s="351"/>
      <c r="G24" s="353"/>
    </row>
    <row r="25" spans="2:7" x14ac:dyDescent="0.15">
      <c r="B25" s="54"/>
      <c r="C25" s="54"/>
      <c r="D25" s="54"/>
      <c r="E25" s="54"/>
      <c r="F25" s="54"/>
      <c r="G25" s="54"/>
    </row>
    <row r="26" spans="2:7" x14ac:dyDescent="0.15">
      <c r="B26" s="54"/>
      <c r="C26" s="54"/>
      <c r="D26" s="54"/>
      <c r="E26" s="54"/>
      <c r="F26" s="54"/>
      <c r="G26" s="54"/>
    </row>
    <row r="27" spans="2:7" x14ac:dyDescent="0.15">
      <c r="B27" s="59"/>
      <c r="C27" s="354"/>
      <c r="D27" s="353"/>
      <c r="E27" s="60"/>
      <c r="F27" s="51"/>
      <c r="G27" s="61"/>
    </row>
    <row r="28" spans="2:7" ht="9" customHeight="1" x14ac:dyDescent="0.15">
      <c r="B28" s="54"/>
      <c r="C28" s="54"/>
      <c r="D28" s="54"/>
      <c r="E28" s="54"/>
      <c r="F28" s="54"/>
      <c r="G28" s="54"/>
    </row>
    <row r="29" spans="2:7" ht="39" customHeight="1" x14ac:dyDescent="0.15">
      <c r="B29" s="54"/>
      <c r="C29" s="350"/>
      <c r="D29" s="350"/>
      <c r="E29" s="350"/>
      <c r="F29" s="351"/>
      <c r="G29" s="353"/>
    </row>
    <row r="30" spans="2:7" ht="39" customHeight="1" x14ac:dyDescent="0.15">
      <c r="B30" s="54"/>
      <c r="C30" s="352"/>
      <c r="D30" s="351"/>
      <c r="E30" s="351"/>
      <c r="F30" s="56"/>
      <c r="G30" s="57"/>
    </row>
    <row r="31" spans="2:7" ht="39" customHeight="1" x14ac:dyDescent="0.15">
      <c r="B31" s="54"/>
      <c r="C31" s="55"/>
      <c r="D31" s="58"/>
      <c r="E31" s="58"/>
      <c r="F31" s="351"/>
      <c r="G31" s="353"/>
    </row>
    <row r="32" spans="2:7" x14ac:dyDescent="0.15">
      <c r="B32" s="54"/>
      <c r="C32" s="54"/>
      <c r="D32" s="54"/>
      <c r="E32" s="54"/>
      <c r="F32" s="54"/>
      <c r="G32" s="54"/>
    </row>
    <row r="33" spans="2:7" x14ac:dyDescent="0.15">
      <c r="B33" s="59"/>
      <c r="C33" s="354"/>
      <c r="D33" s="353"/>
      <c r="E33" s="60"/>
      <c r="F33" s="51"/>
      <c r="G33" s="61"/>
    </row>
    <row r="34" spans="2:7" ht="6" customHeight="1" x14ac:dyDescent="0.15">
      <c r="B34" s="54"/>
      <c r="C34" s="54"/>
      <c r="D34" s="54"/>
      <c r="E34" s="54"/>
      <c r="F34" s="54"/>
      <c r="G34" s="54"/>
    </row>
    <row r="35" spans="2:7" ht="39" customHeight="1" x14ac:dyDescent="0.15">
      <c r="B35" s="54"/>
      <c r="C35" s="350"/>
      <c r="D35" s="350"/>
      <c r="E35" s="350"/>
      <c r="F35" s="351"/>
      <c r="G35" s="353"/>
    </row>
    <row r="36" spans="2:7" ht="39" customHeight="1" x14ac:dyDescent="0.15">
      <c r="B36" s="54"/>
      <c r="C36" s="352"/>
      <c r="D36" s="351"/>
      <c r="E36" s="351"/>
      <c r="F36" s="56"/>
      <c r="G36" s="57"/>
    </row>
    <row r="37" spans="2:7" ht="39" customHeight="1" x14ac:dyDescent="0.15">
      <c r="B37" s="54"/>
      <c r="C37" s="55"/>
      <c r="D37" s="58"/>
      <c r="E37" s="58"/>
      <c r="F37" s="351"/>
      <c r="G37" s="353"/>
    </row>
    <row r="38" spans="2:7" x14ac:dyDescent="0.15">
      <c r="B38" s="54"/>
      <c r="C38" s="54"/>
      <c r="D38" s="54"/>
      <c r="E38" s="54"/>
      <c r="F38" s="54"/>
      <c r="G38" s="54"/>
    </row>
    <row r="39" spans="2:7" x14ac:dyDescent="0.15">
      <c r="B39" s="59"/>
      <c r="C39" s="49"/>
      <c r="D39" s="60"/>
      <c r="E39" s="51"/>
      <c r="F39" s="61"/>
      <c r="G39" s="54"/>
    </row>
    <row r="40" spans="2:7" ht="8.25" customHeight="1" x14ac:dyDescent="0.15">
      <c r="B40" s="54"/>
      <c r="C40" s="54"/>
      <c r="D40" s="54"/>
      <c r="E40" s="54"/>
      <c r="F40" s="54"/>
      <c r="G40" s="54"/>
    </row>
    <row r="41" spans="2:7" ht="21" x14ac:dyDescent="0.15">
      <c r="B41" s="54"/>
      <c r="C41" s="350"/>
      <c r="D41" s="350"/>
      <c r="E41" s="350"/>
      <c r="F41" s="351"/>
      <c r="G41" s="54"/>
    </row>
    <row r="42" spans="2:7" ht="18.75" x14ac:dyDescent="0.15">
      <c r="B42" s="54"/>
      <c r="C42" s="352"/>
      <c r="D42" s="351"/>
      <c r="E42" s="351"/>
      <c r="F42" s="62"/>
      <c r="G42" s="54"/>
    </row>
    <row r="43" spans="2:7" x14ac:dyDescent="0.15">
      <c r="B43" s="54"/>
      <c r="C43" s="55"/>
      <c r="D43" s="58"/>
      <c r="E43" s="58"/>
      <c r="F43" s="55"/>
      <c r="G43" s="54"/>
    </row>
    <row r="44" spans="2:7" x14ac:dyDescent="0.15">
      <c r="B44" s="54"/>
      <c r="C44" s="54"/>
      <c r="D44" s="54"/>
      <c r="E44" s="54"/>
      <c r="F44" s="54"/>
      <c r="G44" s="54"/>
    </row>
    <row r="45" spans="2:7" x14ac:dyDescent="0.15">
      <c r="B45" s="54"/>
      <c r="C45" s="54"/>
      <c r="D45" s="54"/>
      <c r="E45" s="54"/>
      <c r="F45" s="54"/>
      <c r="G45" s="54"/>
    </row>
    <row r="46" spans="2:7" x14ac:dyDescent="0.15">
      <c r="B46" s="59"/>
      <c r="C46" s="49"/>
      <c r="D46" s="60"/>
      <c r="E46" s="51"/>
      <c r="F46" s="61"/>
      <c r="G46" s="54"/>
    </row>
    <row r="47" spans="2:7" x14ac:dyDescent="0.15">
      <c r="B47" s="54"/>
      <c r="C47" s="54"/>
      <c r="D47" s="54"/>
      <c r="E47" s="54"/>
      <c r="F47" s="54"/>
      <c r="G47" s="54"/>
    </row>
    <row r="48" spans="2:7" ht="21" x14ac:dyDescent="0.15">
      <c r="B48" s="54"/>
      <c r="C48" s="350"/>
      <c r="D48" s="350"/>
      <c r="E48" s="350"/>
      <c r="F48" s="351"/>
      <c r="G48" s="54"/>
    </row>
    <row r="49" spans="2:7" ht="18.75" x14ac:dyDescent="0.15">
      <c r="B49" s="54"/>
      <c r="C49" s="352"/>
      <c r="D49" s="351"/>
      <c r="E49" s="351"/>
      <c r="F49" s="62"/>
      <c r="G49" s="54"/>
    </row>
    <row r="50" spans="2:7" x14ac:dyDescent="0.15">
      <c r="B50" s="54"/>
      <c r="C50" s="55"/>
      <c r="D50" s="58"/>
      <c r="E50" s="58"/>
      <c r="F50" s="55"/>
      <c r="G50" s="54"/>
    </row>
    <row r="51" spans="2:7" x14ac:dyDescent="0.15">
      <c r="B51" s="54"/>
      <c r="C51" s="54"/>
      <c r="D51" s="54"/>
      <c r="E51" s="54"/>
      <c r="F51" s="54"/>
      <c r="G51" s="54"/>
    </row>
    <row r="52" spans="2:7" x14ac:dyDescent="0.15">
      <c r="B52" s="54"/>
      <c r="C52" s="54"/>
      <c r="D52" s="54"/>
      <c r="E52" s="54"/>
      <c r="F52" s="54"/>
      <c r="G52" s="54"/>
    </row>
    <row r="53" spans="2:7" x14ac:dyDescent="0.15">
      <c r="B53" s="54"/>
      <c r="C53" s="54"/>
      <c r="D53" s="54"/>
      <c r="E53" s="54"/>
      <c r="F53" s="54"/>
      <c r="G53" s="54"/>
    </row>
    <row r="54" spans="2:7" x14ac:dyDescent="0.15">
      <c r="B54" s="54"/>
      <c r="C54" s="54"/>
      <c r="D54" s="54"/>
      <c r="E54" s="54"/>
      <c r="F54" s="54"/>
      <c r="G54" s="54"/>
    </row>
    <row r="55" spans="2:7" x14ac:dyDescent="0.15">
      <c r="B55" s="54"/>
      <c r="C55" s="54"/>
      <c r="D55" s="54"/>
      <c r="E55" s="54"/>
      <c r="F55" s="54"/>
      <c r="G55" s="54"/>
    </row>
    <row r="56" spans="2:7" x14ac:dyDescent="0.15">
      <c r="B56" s="54"/>
      <c r="C56" s="54"/>
      <c r="D56" s="54"/>
      <c r="E56" s="54"/>
      <c r="F56" s="54"/>
      <c r="G56" s="54"/>
    </row>
    <row r="57" spans="2:7" x14ac:dyDescent="0.15">
      <c r="B57" s="54"/>
      <c r="C57" s="54"/>
      <c r="D57" s="54"/>
      <c r="E57" s="54"/>
      <c r="F57" s="54"/>
      <c r="G57" s="54"/>
    </row>
    <row r="58" spans="2:7" x14ac:dyDescent="0.15">
      <c r="B58" s="54"/>
      <c r="C58" s="54"/>
      <c r="D58" s="54"/>
      <c r="E58" s="54"/>
      <c r="F58" s="54"/>
      <c r="G58" s="54"/>
    </row>
    <row r="59" spans="2:7" x14ac:dyDescent="0.15">
      <c r="B59" s="54"/>
      <c r="C59" s="54"/>
      <c r="D59" s="54"/>
      <c r="E59" s="54"/>
      <c r="F59" s="54"/>
      <c r="G59" s="54"/>
    </row>
    <row r="60" spans="2:7" x14ac:dyDescent="0.15">
      <c r="B60" s="54"/>
      <c r="C60" s="54"/>
      <c r="D60" s="54"/>
      <c r="E60" s="54"/>
      <c r="F60" s="54"/>
      <c r="G60" s="54"/>
    </row>
    <row r="61" spans="2:7" x14ac:dyDescent="0.15">
      <c r="B61" s="54"/>
      <c r="C61" s="54"/>
      <c r="D61" s="54"/>
      <c r="E61" s="54"/>
      <c r="F61" s="54"/>
      <c r="G61" s="54"/>
    </row>
    <row r="62" spans="2:7" x14ac:dyDescent="0.15">
      <c r="B62" s="54"/>
      <c r="C62" s="54"/>
      <c r="D62" s="54"/>
      <c r="E62" s="54"/>
      <c r="F62" s="54"/>
      <c r="G62" s="54"/>
    </row>
    <row r="63" spans="2:7" x14ac:dyDescent="0.15">
      <c r="B63" s="54"/>
      <c r="C63" s="54"/>
      <c r="D63" s="54"/>
      <c r="E63" s="54"/>
      <c r="F63" s="54"/>
      <c r="G63" s="54"/>
    </row>
    <row r="64" spans="2:7" x14ac:dyDescent="0.15">
      <c r="B64" s="54"/>
      <c r="C64" s="54"/>
      <c r="D64" s="54"/>
      <c r="E64" s="54"/>
      <c r="F64" s="54"/>
      <c r="G64" s="54"/>
    </row>
    <row r="65" spans="2:7" x14ac:dyDescent="0.15">
      <c r="B65" s="54"/>
      <c r="C65" s="54"/>
      <c r="D65" s="54"/>
      <c r="E65" s="54"/>
      <c r="F65" s="54"/>
      <c r="G65" s="54"/>
    </row>
    <row r="66" spans="2:7" x14ac:dyDescent="0.15">
      <c r="B66" s="54"/>
      <c r="C66" s="54"/>
      <c r="D66" s="54"/>
      <c r="E66" s="54"/>
      <c r="F66" s="54"/>
      <c r="G66" s="54"/>
    </row>
    <row r="67" spans="2:7" x14ac:dyDescent="0.15">
      <c r="B67" s="54"/>
      <c r="C67" s="54"/>
      <c r="D67" s="54"/>
      <c r="E67" s="54"/>
      <c r="F67" s="54"/>
      <c r="G67" s="54"/>
    </row>
    <row r="68" spans="2:7" x14ac:dyDescent="0.15">
      <c r="B68" s="54"/>
      <c r="C68" s="54"/>
      <c r="D68" s="54"/>
      <c r="E68" s="54"/>
      <c r="F68" s="54"/>
      <c r="G68" s="54"/>
    </row>
    <row r="69" spans="2:7" x14ac:dyDescent="0.15">
      <c r="B69" s="54"/>
      <c r="C69" s="54"/>
      <c r="D69" s="54"/>
      <c r="E69" s="54"/>
      <c r="F69" s="54"/>
      <c r="G69" s="54"/>
    </row>
    <row r="70" spans="2:7" x14ac:dyDescent="0.15">
      <c r="B70" s="54"/>
      <c r="C70" s="54"/>
      <c r="D70" s="54"/>
      <c r="E70" s="54"/>
      <c r="F70" s="54"/>
      <c r="G70" s="54"/>
    </row>
    <row r="71" spans="2:7" x14ac:dyDescent="0.15">
      <c r="B71" s="54"/>
      <c r="C71" s="54"/>
      <c r="D71" s="54"/>
      <c r="E71" s="54"/>
      <c r="F71" s="54"/>
      <c r="G71" s="54"/>
    </row>
    <row r="72" spans="2:7" x14ac:dyDescent="0.15">
      <c r="B72" s="54"/>
      <c r="C72" s="54"/>
      <c r="D72" s="54"/>
      <c r="E72" s="54"/>
      <c r="F72" s="54"/>
      <c r="G72" s="54"/>
    </row>
    <row r="73" spans="2:7" x14ac:dyDescent="0.15">
      <c r="B73" s="54"/>
      <c r="C73" s="54"/>
      <c r="D73" s="54"/>
      <c r="E73" s="54"/>
      <c r="F73" s="54"/>
      <c r="G73" s="54"/>
    </row>
    <row r="74" spans="2:7" x14ac:dyDescent="0.15">
      <c r="B74" s="54"/>
      <c r="C74" s="54"/>
      <c r="D74" s="54"/>
      <c r="E74" s="54"/>
      <c r="F74" s="54"/>
      <c r="G74" s="54"/>
    </row>
    <row r="75" spans="2:7" x14ac:dyDescent="0.15">
      <c r="B75" s="54"/>
      <c r="C75" s="54"/>
      <c r="D75" s="54"/>
      <c r="E75" s="54"/>
      <c r="F75" s="54"/>
      <c r="G75" s="54"/>
    </row>
    <row r="76" spans="2:7" x14ac:dyDescent="0.15">
      <c r="B76" s="54"/>
      <c r="C76" s="54"/>
      <c r="D76" s="54"/>
      <c r="E76" s="54"/>
      <c r="F76" s="54"/>
      <c r="G76" s="54"/>
    </row>
    <row r="77" spans="2:7" x14ac:dyDescent="0.15">
      <c r="B77" s="54"/>
      <c r="C77" s="54"/>
      <c r="D77" s="54"/>
      <c r="E77" s="54"/>
      <c r="F77" s="54"/>
      <c r="G77" s="54"/>
    </row>
    <row r="78" spans="2:7" x14ac:dyDescent="0.15">
      <c r="B78" s="54"/>
      <c r="C78" s="54"/>
      <c r="D78" s="54"/>
      <c r="E78" s="54"/>
      <c r="F78" s="54"/>
      <c r="G78" s="54"/>
    </row>
    <row r="79" spans="2:7" x14ac:dyDescent="0.15">
      <c r="B79" s="54"/>
      <c r="C79" s="54"/>
      <c r="D79" s="54"/>
      <c r="E79" s="54"/>
      <c r="F79" s="54"/>
      <c r="G79" s="54"/>
    </row>
    <row r="80" spans="2:7" x14ac:dyDescent="0.15">
      <c r="B80" s="54"/>
      <c r="C80" s="54"/>
      <c r="D80" s="54"/>
      <c r="E80" s="54"/>
      <c r="F80" s="54"/>
      <c r="G80" s="54"/>
    </row>
    <row r="81" spans="2:7" x14ac:dyDescent="0.15">
      <c r="B81" s="54"/>
      <c r="C81" s="54"/>
      <c r="D81" s="54"/>
      <c r="E81" s="54"/>
      <c r="F81" s="54"/>
      <c r="G81" s="54"/>
    </row>
    <row r="82" spans="2:7" x14ac:dyDescent="0.15">
      <c r="B82" s="54"/>
      <c r="C82" s="54"/>
      <c r="D82" s="54"/>
      <c r="E82" s="54"/>
      <c r="F82" s="54"/>
      <c r="G82" s="54"/>
    </row>
    <row r="83" spans="2:7" x14ac:dyDescent="0.15">
      <c r="B83" s="54"/>
      <c r="C83" s="54"/>
      <c r="D83" s="54"/>
      <c r="E83" s="54"/>
      <c r="F83" s="54"/>
      <c r="G83" s="54"/>
    </row>
    <row r="84" spans="2:7" x14ac:dyDescent="0.15">
      <c r="B84" s="54"/>
      <c r="C84" s="54"/>
      <c r="D84" s="54"/>
      <c r="E84" s="54"/>
      <c r="F84" s="54"/>
      <c r="G84" s="54"/>
    </row>
    <row r="85" spans="2:7" x14ac:dyDescent="0.15">
      <c r="B85" s="54"/>
      <c r="C85" s="54"/>
      <c r="D85" s="54"/>
      <c r="E85" s="54"/>
      <c r="F85" s="54"/>
      <c r="G85" s="54"/>
    </row>
    <row r="86" spans="2:7" x14ac:dyDescent="0.15">
      <c r="B86" s="54"/>
      <c r="C86" s="54"/>
      <c r="D86" s="54"/>
      <c r="E86" s="54"/>
      <c r="F86" s="54"/>
      <c r="G86" s="54"/>
    </row>
    <row r="87" spans="2:7" x14ac:dyDescent="0.15">
      <c r="B87" s="54"/>
      <c r="C87" s="54"/>
      <c r="D87" s="54"/>
      <c r="E87" s="54"/>
      <c r="F87" s="54"/>
      <c r="G87" s="54"/>
    </row>
    <row r="88" spans="2:7" x14ac:dyDescent="0.15">
      <c r="B88" s="54"/>
      <c r="C88" s="54"/>
      <c r="D88" s="54"/>
      <c r="E88" s="54"/>
      <c r="F88" s="54"/>
      <c r="G88" s="54"/>
    </row>
    <row r="89" spans="2:7" x14ac:dyDescent="0.15">
      <c r="B89" s="54"/>
      <c r="C89" s="54"/>
      <c r="D89" s="54"/>
      <c r="E89" s="54"/>
      <c r="F89" s="54"/>
      <c r="G89" s="54"/>
    </row>
    <row r="90" spans="2:7" x14ac:dyDescent="0.15">
      <c r="B90" s="54"/>
      <c r="C90" s="54"/>
      <c r="D90" s="54"/>
      <c r="E90" s="54"/>
      <c r="F90" s="54"/>
      <c r="G90" s="54"/>
    </row>
    <row r="91" spans="2:7" x14ac:dyDescent="0.15">
      <c r="B91" s="54"/>
      <c r="C91" s="54"/>
      <c r="D91" s="54"/>
      <c r="E91" s="54"/>
      <c r="F91" s="54"/>
      <c r="G91" s="54"/>
    </row>
    <row r="92" spans="2:7" x14ac:dyDescent="0.15">
      <c r="B92" s="54"/>
      <c r="C92" s="54"/>
      <c r="D92" s="54"/>
      <c r="E92" s="54"/>
      <c r="F92" s="54"/>
      <c r="G92" s="54"/>
    </row>
    <row r="93" spans="2:7" x14ac:dyDescent="0.15">
      <c r="B93" s="54"/>
      <c r="C93" s="54"/>
      <c r="D93" s="54"/>
      <c r="E93" s="54"/>
      <c r="F93" s="54"/>
      <c r="G93" s="54"/>
    </row>
    <row r="94" spans="2:7" x14ac:dyDescent="0.15">
      <c r="B94" s="54"/>
      <c r="C94" s="54"/>
      <c r="D94" s="54"/>
      <c r="E94" s="54"/>
      <c r="F94" s="54"/>
      <c r="G94" s="54"/>
    </row>
    <row r="95" spans="2:7" x14ac:dyDescent="0.15">
      <c r="B95" s="54"/>
      <c r="C95" s="54"/>
      <c r="D95" s="54"/>
      <c r="E95" s="54"/>
      <c r="F95" s="54"/>
      <c r="G95" s="54"/>
    </row>
    <row r="96" spans="2:7" x14ac:dyDescent="0.15">
      <c r="B96" s="54"/>
      <c r="C96" s="54"/>
      <c r="D96" s="54"/>
      <c r="E96" s="54"/>
      <c r="F96" s="54"/>
      <c r="G96" s="54"/>
    </row>
    <row r="97" spans="2:7" x14ac:dyDescent="0.15">
      <c r="B97" s="54"/>
      <c r="C97" s="54"/>
      <c r="D97" s="54"/>
      <c r="E97" s="54"/>
      <c r="F97" s="54"/>
      <c r="G97" s="54"/>
    </row>
    <row r="98" spans="2:7" x14ac:dyDescent="0.15">
      <c r="B98" s="54"/>
      <c r="C98" s="54"/>
      <c r="D98" s="54"/>
      <c r="E98" s="54"/>
      <c r="F98" s="54"/>
      <c r="G98" s="54"/>
    </row>
    <row r="99" spans="2:7" x14ac:dyDescent="0.15">
      <c r="B99" s="54"/>
      <c r="C99" s="54"/>
      <c r="D99" s="54"/>
      <c r="E99" s="54"/>
      <c r="F99" s="54"/>
      <c r="G99" s="54"/>
    </row>
    <row r="100" spans="2:7" x14ac:dyDescent="0.15">
      <c r="B100" s="54"/>
      <c r="C100" s="54"/>
      <c r="D100" s="54"/>
      <c r="E100" s="54"/>
      <c r="F100" s="54"/>
      <c r="G100" s="54"/>
    </row>
    <row r="101" spans="2:7" x14ac:dyDescent="0.15">
      <c r="B101" s="54"/>
      <c r="C101" s="54"/>
      <c r="D101" s="54"/>
      <c r="E101" s="54"/>
      <c r="F101" s="54"/>
      <c r="G101" s="54"/>
    </row>
    <row r="102" spans="2:7" x14ac:dyDescent="0.15">
      <c r="B102" s="54"/>
      <c r="C102" s="54"/>
      <c r="D102" s="54"/>
      <c r="E102" s="54"/>
      <c r="F102" s="54"/>
      <c r="G102" s="54"/>
    </row>
    <row r="103" spans="2:7" x14ac:dyDescent="0.15">
      <c r="B103" s="54"/>
      <c r="C103" s="54"/>
      <c r="D103" s="54"/>
      <c r="E103" s="54"/>
      <c r="F103" s="54"/>
      <c r="G103" s="54"/>
    </row>
    <row r="104" spans="2:7" x14ac:dyDescent="0.15">
      <c r="B104" s="54"/>
      <c r="C104" s="54"/>
      <c r="D104" s="54"/>
      <c r="E104" s="54"/>
      <c r="F104" s="54"/>
      <c r="G104" s="54"/>
    </row>
    <row r="105" spans="2:7" x14ac:dyDescent="0.15">
      <c r="B105" s="54"/>
      <c r="C105" s="54"/>
      <c r="D105" s="54"/>
      <c r="E105" s="54"/>
      <c r="F105" s="54"/>
      <c r="G105" s="54"/>
    </row>
    <row r="106" spans="2:7" x14ac:dyDescent="0.15">
      <c r="B106" s="54"/>
      <c r="C106" s="54"/>
      <c r="D106" s="54"/>
      <c r="E106" s="54"/>
      <c r="F106" s="54"/>
      <c r="G106" s="54"/>
    </row>
    <row r="107" spans="2:7" x14ac:dyDescent="0.15">
      <c r="B107" s="54"/>
      <c r="C107" s="54"/>
      <c r="D107" s="54"/>
      <c r="E107" s="54"/>
      <c r="F107" s="54"/>
      <c r="G107" s="54"/>
    </row>
    <row r="108" spans="2:7" x14ac:dyDescent="0.15">
      <c r="B108" s="54"/>
      <c r="C108" s="54"/>
      <c r="D108" s="54"/>
      <c r="E108" s="54"/>
      <c r="F108" s="54"/>
      <c r="G108" s="54"/>
    </row>
    <row r="109" spans="2:7" x14ac:dyDescent="0.15">
      <c r="B109" s="54"/>
      <c r="C109" s="54"/>
      <c r="D109" s="54"/>
      <c r="E109" s="54"/>
      <c r="F109" s="54"/>
      <c r="G109" s="54"/>
    </row>
    <row r="110" spans="2:7" x14ac:dyDescent="0.15">
      <c r="B110" s="54"/>
      <c r="C110" s="54"/>
      <c r="D110" s="54"/>
      <c r="E110" s="54"/>
      <c r="F110" s="54"/>
      <c r="G110" s="54"/>
    </row>
    <row r="111" spans="2:7" x14ac:dyDescent="0.15">
      <c r="B111" s="54"/>
      <c r="C111" s="54"/>
      <c r="D111" s="54"/>
      <c r="E111" s="54"/>
      <c r="F111" s="54"/>
      <c r="G111" s="54"/>
    </row>
    <row r="112" spans="2:7" x14ac:dyDescent="0.15">
      <c r="B112" s="54"/>
      <c r="C112" s="54"/>
      <c r="D112" s="54"/>
      <c r="E112" s="54"/>
      <c r="F112" s="54"/>
      <c r="G112" s="54"/>
    </row>
    <row r="113" spans="2:7" x14ac:dyDescent="0.15">
      <c r="B113" s="54"/>
      <c r="C113" s="54"/>
      <c r="D113" s="54"/>
      <c r="E113" s="54"/>
      <c r="F113" s="54"/>
      <c r="G113" s="54"/>
    </row>
    <row r="114" spans="2:7" x14ac:dyDescent="0.15">
      <c r="B114" s="54"/>
      <c r="C114" s="54"/>
      <c r="D114" s="54"/>
      <c r="E114" s="54"/>
      <c r="F114" s="54"/>
      <c r="G114" s="54"/>
    </row>
    <row r="115" spans="2:7" x14ac:dyDescent="0.15">
      <c r="B115" s="54"/>
      <c r="C115" s="54"/>
      <c r="D115" s="54"/>
      <c r="E115" s="54"/>
      <c r="F115" s="54"/>
      <c r="G115" s="54"/>
    </row>
    <row r="116" spans="2:7" x14ac:dyDescent="0.15">
      <c r="B116" s="54"/>
      <c r="C116" s="54"/>
      <c r="D116" s="54"/>
      <c r="E116" s="54"/>
      <c r="F116" s="54"/>
      <c r="G116" s="54"/>
    </row>
    <row r="117" spans="2:7" x14ac:dyDescent="0.15">
      <c r="B117" s="54"/>
      <c r="C117" s="54"/>
      <c r="D117" s="54"/>
      <c r="E117" s="54"/>
      <c r="F117" s="54"/>
      <c r="G117" s="54"/>
    </row>
    <row r="118" spans="2:7" x14ac:dyDescent="0.15">
      <c r="B118" s="54"/>
      <c r="C118" s="54"/>
      <c r="D118" s="54"/>
      <c r="E118" s="54"/>
      <c r="F118" s="54"/>
      <c r="G118" s="54"/>
    </row>
    <row r="119" spans="2:7" x14ac:dyDescent="0.15">
      <c r="B119" s="54"/>
      <c r="C119" s="54"/>
      <c r="D119" s="54"/>
      <c r="E119" s="54"/>
      <c r="F119" s="54"/>
      <c r="G119" s="54"/>
    </row>
    <row r="120" spans="2:7" x14ac:dyDescent="0.15">
      <c r="B120" s="54"/>
      <c r="C120" s="54"/>
      <c r="D120" s="54"/>
      <c r="E120" s="54"/>
      <c r="F120" s="54"/>
      <c r="G120" s="54"/>
    </row>
    <row r="121" spans="2:7" x14ac:dyDescent="0.15">
      <c r="B121" s="54"/>
      <c r="C121" s="54"/>
      <c r="D121" s="54"/>
      <c r="E121" s="54"/>
      <c r="F121" s="54"/>
      <c r="G121" s="54"/>
    </row>
    <row r="122" spans="2:7" x14ac:dyDescent="0.15">
      <c r="B122" s="54"/>
      <c r="C122" s="54"/>
      <c r="D122" s="54"/>
      <c r="E122" s="54"/>
      <c r="F122" s="54"/>
      <c r="G122" s="54"/>
    </row>
    <row r="123" spans="2:7" x14ac:dyDescent="0.15">
      <c r="B123" s="54"/>
      <c r="C123" s="54"/>
      <c r="D123" s="54"/>
      <c r="E123" s="54"/>
      <c r="F123" s="54"/>
      <c r="G123" s="54"/>
    </row>
    <row r="124" spans="2:7" x14ac:dyDescent="0.15">
      <c r="B124" s="54"/>
      <c r="C124" s="54"/>
      <c r="D124" s="54"/>
      <c r="E124" s="54"/>
      <c r="F124" s="54"/>
      <c r="G124" s="54"/>
    </row>
    <row r="125" spans="2:7" x14ac:dyDescent="0.15">
      <c r="B125" s="54"/>
      <c r="C125" s="54"/>
      <c r="D125" s="54"/>
      <c r="E125" s="54"/>
      <c r="F125" s="54"/>
      <c r="G125" s="54"/>
    </row>
    <row r="126" spans="2:7" x14ac:dyDescent="0.15">
      <c r="B126" s="54"/>
      <c r="C126" s="54"/>
      <c r="D126" s="54"/>
      <c r="E126" s="54"/>
      <c r="F126" s="54"/>
      <c r="G126" s="54"/>
    </row>
    <row r="127" spans="2:7" x14ac:dyDescent="0.15">
      <c r="B127" s="54"/>
      <c r="C127" s="54"/>
      <c r="D127" s="54"/>
      <c r="E127" s="54"/>
      <c r="F127" s="54"/>
      <c r="G127" s="54"/>
    </row>
    <row r="128" spans="2:7" x14ac:dyDescent="0.15">
      <c r="B128" s="54"/>
      <c r="C128" s="54"/>
      <c r="D128" s="54"/>
      <c r="E128" s="54"/>
      <c r="F128" s="54"/>
      <c r="G128" s="54"/>
    </row>
    <row r="129" spans="2:7" x14ac:dyDescent="0.15">
      <c r="B129" s="54"/>
      <c r="C129" s="54"/>
      <c r="D129" s="54"/>
      <c r="E129" s="54"/>
      <c r="F129" s="54"/>
      <c r="G129" s="54"/>
    </row>
    <row r="130" spans="2:7" x14ac:dyDescent="0.15">
      <c r="B130" s="54"/>
      <c r="C130" s="54"/>
      <c r="D130" s="54"/>
      <c r="E130" s="54"/>
      <c r="F130" s="54"/>
      <c r="G130" s="54"/>
    </row>
    <row r="131" spans="2:7" x14ac:dyDescent="0.15">
      <c r="B131" s="54"/>
      <c r="C131" s="54"/>
      <c r="D131" s="54"/>
      <c r="E131" s="54"/>
      <c r="F131" s="54"/>
      <c r="G131" s="54"/>
    </row>
    <row r="132" spans="2:7" x14ac:dyDescent="0.15">
      <c r="B132" s="54"/>
      <c r="C132" s="54"/>
      <c r="D132" s="54"/>
      <c r="E132" s="54"/>
      <c r="F132" s="54"/>
      <c r="G132" s="54"/>
    </row>
    <row r="133" spans="2:7" x14ac:dyDescent="0.15">
      <c r="B133" s="54"/>
      <c r="C133" s="54"/>
      <c r="D133" s="54"/>
      <c r="E133" s="54"/>
      <c r="F133" s="54"/>
      <c r="G133" s="54"/>
    </row>
    <row r="134" spans="2:7" x14ac:dyDescent="0.15">
      <c r="B134" s="54"/>
      <c r="C134" s="54"/>
      <c r="D134" s="54"/>
      <c r="E134" s="54"/>
      <c r="F134" s="54"/>
      <c r="G134" s="54"/>
    </row>
    <row r="135" spans="2:7" x14ac:dyDescent="0.15">
      <c r="C135" s="54"/>
      <c r="D135" s="54"/>
      <c r="E135" s="54"/>
      <c r="F135" s="54"/>
      <c r="G135" s="54"/>
    </row>
    <row r="136" spans="2:7" x14ac:dyDescent="0.15">
      <c r="C136" s="54"/>
      <c r="D136" s="54"/>
      <c r="E136" s="54"/>
      <c r="F136" s="54"/>
      <c r="G136" s="54"/>
    </row>
    <row r="137" spans="2:7" x14ac:dyDescent="0.15">
      <c r="C137" s="54"/>
      <c r="D137" s="54"/>
      <c r="E137" s="54"/>
      <c r="F137" s="54"/>
      <c r="G137" s="54"/>
    </row>
    <row r="138" spans="2:7" x14ac:dyDescent="0.15">
      <c r="C138" s="54"/>
      <c r="D138" s="54"/>
      <c r="E138" s="54"/>
      <c r="F138" s="54"/>
      <c r="G138" s="54"/>
    </row>
    <row r="139" spans="2:7" x14ac:dyDescent="0.15">
      <c r="C139" s="54"/>
      <c r="D139" s="54"/>
      <c r="E139" s="54"/>
      <c r="F139" s="54"/>
      <c r="G139" s="54"/>
    </row>
    <row r="140" spans="2:7" x14ac:dyDescent="0.15">
      <c r="C140" s="54"/>
      <c r="D140" s="54"/>
      <c r="E140" s="54"/>
      <c r="F140" s="54"/>
      <c r="G140" s="54"/>
    </row>
    <row r="141" spans="2:7" x14ac:dyDescent="0.15">
      <c r="C141" s="54"/>
      <c r="D141" s="54"/>
      <c r="E141" s="54"/>
      <c r="F141" s="54"/>
      <c r="G141" s="54"/>
    </row>
    <row r="142" spans="2:7" x14ac:dyDescent="0.15">
      <c r="C142" s="54"/>
      <c r="D142" s="54"/>
      <c r="E142" s="54"/>
      <c r="F142" s="54"/>
      <c r="G142" s="54"/>
    </row>
  </sheetData>
  <mergeCells count="28">
    <mergeCell ref="C10:G10"/>
    <mergeCell ref="C2:D2"/>
    <mergeCell ref="C4:G4"/>
    <mergeCell ref="C5:E5"/>
    <mergeCell ref="F6:G6"/>
    <mergeCell ref="C8:D8"/>
    <mergeCell ref="C29:G29"/>
    <mergeCell ref="C11:E11"/>
    <mergeCell ref="F12:G12"/>
    <mergeCell ref="C14:D14"/>
    <mergeCell ref="C16:G16"/>
    <mergeCell ref="C17:E17"/>
    <mergeCell ref="F18:G18"/>
    <mergeCell ref="C20:D20"/>
    <mergeCell ref="C22:G22"/>
    <mergeCell ref="C23:E23"/>
    <mergeCell ref="F24:G24"/>
    <mergeCell ref="C27:D27"/>
    <mergeCell ref="C41:F41"/>
    <mergeCell ref="C42:E42"/>
    <mergeCell ref="C48:F48"/>
    <mergeCell ref="C49:E49"/>
    <mergeCell ref="C30:E30"/>
    <mergeCell ref="F31:G31"/>
    <mergeCell ref="C33:D33"/>
    <mergeCell ref="C35:G35"/>
    <mergeCell ref="C36:E36"/>
    <mergeCell ref="F37:G37"/>
  </mergeCells>
  <phoneticPr fontId="28"/>
  <pageMargins left="1.53" right="0.28999999999999998" top="0.98399999999999999" bottom="0.54" header="0.51200000000000001" footer="0.43"/>
  <pageSetup paperSize="9" scale="87" orientation="portrait" r:id="rId1"/>
  <headerFooter alignWithMargins="0"/>
  <rowBreaks count="1" manualBreakCount="1">
    <brk id="3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39"/>
  <sheetViews>
    <sheetView view="pageBreakPreview" zoomScaleNormal="100" zoomScaleSheetLayoutView="100" workbookViewId="0">
      <selection activeCell="L8" sqref="L8"/>
    </sheetView>
  </sheetViews>
  <sheetFormatPr defaultRowHeight="20.25" customHeight="1" x14ac:dyDescent="0.15"/>
  <cols>
    <col min="1" max="1" width="4.5" style="10" customWidth="1"/>
    <col min="2" max="2" width="4.5" style="3" customWidth="1"/>
    <col min="3" max="3" width="10.125" style="2" customWidth="1"/>
    <col min="4" max="5" width="4.625" style="2" customWidth="1"/>
    <col min="6" max="8" width="9" style="2"/>
    <col min="9" max="9" width="4.875" style="2" customWidth="1"/>
    <col min="10" max="10" width="9" style="2"/>
    <col min="11" max="11" width="4.875" style="2" customWidth="1"/>
    <col min="12" max="16384" width="9" style="2"/>
  </cols>
  <sheetData>
    <row r="1" spans="1:13" ht="29.25" customHeight="1" x14ac:dyDescent="0.15">
      <c r="A1" s="380" t="s">
        <v>821</v>
      </c>
      <c r="B1" s="380"/>
      <c r="C1" s="380"/>
      <c r="D1" s="380"/>
      <c r="E1" s="380"/>
      <c r="F1" s="380"/>
      <c r="G1" s="380"/>
      <c r="H1" s="380"/>
      <c r="I1" s="380"/>
      <c r="J1" s="380"/>
      <c r="K1" s="380"/>
      <c r="L1" s="380"/>
    </row>
    <row r="2" spans="1:13" ht="14.1" customHeight="1" x14ac:dyDescent="0.15">
      <c r="A2" s="36"/>
      <c r="B2" s="71"/>
      <c r="C2" s="71"/>
      <c r="D2" s="71"/>
      <c r="E2" s="71"/>
      <c r="F2" s="71"/>
      <c r="G2" s="71"/>
      <c r="H2" s="71"/>
      <c r="I2" s="71"/>
      <c r="J2" s="71"/>
      <c r="K2" s="71"/>
      <c r="L2" s="71"/>
    </row>
    <row r="3" spans="1:13" ht="29.25" customHeight="1" x14ac:dyDescent="0.15">
      <c r="A3" s="374" t="s">
        <v>846</v>
      </c>
      <c r="B3" s="374"/>
      <c r="C3" s="374"/>
      <c r="D3" s="374"/>
      <c r="E3" s="374"/>
      <c r="F3" s="374"/>
      <c r="G3" s="374"/>
      <c r="H3" s="374"/>
      <c r="I3" s="374"/>
      <c r="J3" s="374"/>
      <c r="K3" s="374"/>
      <c r="L3" s="374"/>
    </row>
    <row r="4" spans="1:13" ht="29.25" customHeight="1" x14ac:dyDescent="0.15">
      <c r="A4" s="66"/>
      <c r="B4" s="70"/>
      <c r="C4" s="70"/>
      <c r="D4" s="70"/>
      <c r="E4" s="70"/>
      <c r="F4" s="70"/>
      <c r="G4" s="70"/>
      <c r="H4" s="70"/>
      <c r="I4" s="70"/>
      <c r="J4" s="70"/>
      <c r="K4" s="70"/>
      <c r="L4" s="70"/>
    </row>
    <row r="5" spans="1:13" ht="29.25" customHeight="1" x14ac:dyDescent="0.15">
      <c r="A5" s="35"/>
      <c r="B5" s="2"/>
      <c r="C5" s="6"/>
      <c r="D5" s="6"/>
      <c r="G5" s="116" t="s">
        <v>271</v>
      </c>
      <c r="H5" s="478" t="s">
        <v>275</v>
      </c>
      <c r="I5" s="478"/>
      <c r="J5" s="478"/>
      <c r="K5" s="478"/>
      <c r="L5" s="478"/>
    </row>
    <row r="6" spans="1:13" ht="29.25" customHeight="1" x14ac:dyDescent="0.15">
      <c r="B6" s="6"/>
      <c r="C6" s="6"/>
      <c r="D6" s="6"/>
      <c r="G6" s="116" t="s">
        <v>8</v>
      </c>
      <c r="I6" s="118" t="s">
        <v>274</v>
      </c>
      <c r="J6" s="118"/>
      <c r="K6" s="118"/>
      <c r="L6" s="8" t="s">
        <v>9</v>
      </c>
    </row>
    <row r="7" spans="1:13" ht="29.25" customHeight="1" x14ac:dyDescent="0.15">
      <c r="G7" s="477" t="s">
        <v>806</v>
      </c>
      <c r="H7" s="477"/>
      <c r="I7" s="477"/>
      <c r="J7" s="477"/>
      <c r="K7" s="477"/>
      <c r="L7" s="477"/>
      <c r="M7" s="117"/>
    </row>
    <row r="8" spans="1:13" ht="29.25" customHeight="1" x14ac:dyDescent="0.15">
      <c r="C8" s="341" t="s">
        <v>272</v>
      </c>
      <c r="D8" s="341"/>
      <c r="E8" s="341"/>
      <c r="F8" s="341"/>
      <c r="G8" s="341"/>
      <c r="H8" s="341"/>
      <c r="I8" s="341"/>
      <c r="J8" s="341"/>
      <c r="K8" s="341"/>
      <c r="L8" s="6"/>
    </row>
    <row r="9" spans="1:13" ht="29.25" customHeight="1" x14ac:dyDescent="0.15">
      <c r="B9" s="6"/>
      <c r="C9" s="341"/>
      <c r="D9" s="341"/>
      <c r="E9" s="341"/>
      <c r="F9" s="341"/>
      <c r="G9" s="341"/>
      <c r="H9" s="341"/>
      <c r="I9" s="341"/>
      <c r="J9" s="341"/>
      <c r="K9" s="341"/>
      <c r="L9" s="6"/>
    </row>
    <row r="10" spans="1:13" ht="14.1" customHeight="1" x14ac:dyDescent="0.15"/>
    <row r="11" spans="1:13" ht="14.1" customHeight="1" x14ac:dyDescent="0.15">
      <c r="A11" s="341" t="s">
        <v>823</v>
      </c>
      <c r="B11" s="341"/>
      <c r="C11" s="341"/>
      <c r="D11" s="341"/>
      <c r="E11" s="341"/>
      <c r="F11" s="341"/>
      <c r="G11" s="341"/>
      <c r="H11" s="341"/>
      <c r="I11" s="341"/>
      <c r="J11" s="341"/>
      <c r="K11" s="341"/>
      <c r="L11" s="341"/>
    </row>
    <row r="12" spans="1:13" ht="29.25" customHeight="1" x14ac:dyDescent="0.15">
      <c r="A12" s="341"/>
      <c r="B12" s="341"/>
      <c r="C12" s="341"/>
      <c r="D12" s="341"/>
      <c r="E12" s="341"/>
      <c r="F12" s="341"/>
      <c r="G12" s="341"/>
      <c r="H12" s="341"/>
      <c r="I12" s="341"/>
      <c r="J12" s="341"/>
      <c r="K12" s="341"/>
      <c r="L12" s="341"/>
    </row>
    <row r="13" spans="1:13" ht="14.1" customHeight="1" x14ac:dyDescent="0.15"/>
    <row r="14" spans="1:13" ht="29.25" customHeight="1" x14ac:dyDescent="0.15">
      <c r="A14" s="372" t="s">
        <v>0</v>
      </c>
      <c r="B14" s="372"/>
      <c r="C14" s="372"/>
      <c r="D14" s="372"/>
      <c r="E14" s="372"/>
      <c r="F14" s="372"/>
      <c r="G14" s="372"/>
      <c r="H14" s="372"/>
      <c r="I14" s="372"/>
      <c r="J14" s="372"/>
      <c r="K14" s="372"/>
      <c r="L14" s="372"/>
    </row>
    <row r="15" spans="1:13" ht="14.1" customHeight="1" x14ac:dyDescent="0.15"/>
    <row r="16" spans="1:13" ht="29.25" customHeight="1" x14ac:dyDescent="0.15">
      <c r="A16" s="74">
        <v>1</v>
      </c>
      <c r="B16" s="371" t="s">
        <v>10</v>
      </c>
      <c r="C16" s="371"/>
      <c r="D16" s="371"/>
      <c r="E16" s="6"/>
      <c r="F16" s="343" t="s">
        <v>824</v>
      </c>
      <c r="G16" s="343"/>
      <c r="H16" s="343"/>
      <c r="I16" s="343"/>
      <c r="J16" s="343"/>
      <c r="K16" s="343"/>
    </row>
    <row r="17" spans="1:12" ht="14.1" customHeight="1" x14ac:dyDescent="0.15">
      <c r="A17" s="74"/>
      <c r="B17" s="64"/>
      <c r="C17" s="11"/>
      <c r="D17" s="11"/>
    </row>
    <row r="18" spans="1:12" ht="29.25" customHeight="1" x14ac:dyDescent="0.15">
      <c r="A18" s="74">
        <v>2</v>
      </c>
      <c r="B18" s="371" t="s">
        <v>11</v>
      </c>
      <c r="C18" s="371"/>
      <c r="D18" s="371"/>
      <c r="E18" s="6"/>
      <c r="F18" s="343" t="s">
        <v>825</v>
      </c>
      <c r="G18" s="343"/>
      <c r="H18" s="343"/>
      <c r="I18" s="343"/>
      <c r="J18" s="343"/>
      <c r="K18" s="343"/>
    </row>
    <row r="19" spans="1:12" ht="14.1" customHeight="1" x14ac:dyDescent="0.15">
      <c r="A19" s="74"/>
      <c r="B19" s="64"/>
      <c r="C19" s="11"/>
      <c r="D19" s="11"/>
    </row>
    <row r="20" spans="1:12" ht="29.25" customHeight="1" x14ac:dyDescent="0.15">
      <c r="A20" s="74">
        <v>3</v>
      </c>
      <c r="B20" s="371" t="s">
        <v>12</v>
      </c>
      <c r="C20" s="371"/>
      <c r="D20" s="371"/>
      <c r="E20" s="6"/>
      <c r="F20" s="381" t="s">
        <v>181</v>
      </c>
      <c r="G20" s="381"/>
      <c r="H20" s="381"/>
      <c r="I20" s="381"/>
      <c r="J20" s="381"/>
      <c r="K20" s="381"/>
      <c r="L20" s="381"/>
    </row>
    <row r="21" spans="1:12" ht="14.1" customHeight="1" x14ac:dyDescent="0.15">
      <c r="A21" s="74"/>
      <c r="B21" s="64"/>
      <c r="C21" s="11"/>
      <c r="D21" s="11"/>
    </row>
    <row r="22" spans="1:12" ht="29.25" customHeight="1" x14ac:dyDescent="0.15">
      <c r="A22" s="74">
        <v>4</v>
      </c>
      <c r="B22" s="371" t="s">
        <v>13</v>
      </c>
      <c r="C22" s="371"/>
      <c r="D22" s="371"/>
      <c r="E22" s="6"/>
      <c r="F22" s="411" t="s">
        <v>171</v>
      </c>
      <c r="G22" s="411"/>
      <c r="H22" s="411"/>
      <c r="I22" s="73"/>
      <c r="J22" s="87" t="s">
        <v>5</v>
      </c>
      <c r="K22" s="9"/>
      <c r="L22" s="7"/>
    </row>
    <row r="23" spans="1:12" ht="14.1" customHeight="1" x14ac:dyDescent="0.15">
      <c r="A23" s="74"/>
      <c r="B23" s="64"/>
      <c r="C23" s="11"/>
      <c r="D23" s="11"/>
    </row>
    <row r="24" spans="1:12" ht="29.25" customHeight="1" x14ac:dyDescent="0.15">
      <c r="A24" s="74">
        <v>5</v>
      </c>
      <c r="B24" s="371" t="s">
        <v>14</v>
      </c>
      <c r="C24" s="371"/>
      <c r="D24" s="371"/>
      <c r="E24" s="6"/>
    </row>
    <row r="25" spans="1:12" ht="14.1" customHeight="1" x14ac:dyDescent="0.15"/>
    <row r="26" spans="1:12" ht="29.45" customHeight="1" x14ac:dyDescent="0.15">
      <c r="A26" s="470" t="s">
        <v>1</v>
      </c>
      <c r="B26" s="470"/>
      <c r="C26" s="470"/>
      <c r="D26" s="470"/>
      <c r="E26" s="470"/>
      <c r="F26" s="470"/>
      <c r="G26" s="471" t="s">
        <v>2</v>
      </c>
      <c r="H26" s="471" t="s">
        <v>7</v>
      </c>
      <c r="I26" s="451" t="s">
        <v>136</v>
      </c>
      <c r="J26" s="452"/>
      <c r="K26" s="452"/>
      <c r="L26" s="453"/>
    </row>
    <row r="27" spans="1:12" ht="29.25" customHeight="1" x14ac:dyDescent="0.15">
      <c r="A27" s="470"/>
      <c r="B27" s="470"/>
      <c r="C27" s="470"/>
      <c r="D27" s="470"/>
      <c r="E27" s="470"/>
      <c r="F27" s="470"/>
      <c r="G27" s="472"/>
      <c r="H27" s="472"/>
      <c r="I27" s="451" t="s">
        <v>3</v>
      </c>
      <c r="J27" s="454"/>
      <c r="K27" s="451" t="s">
        <v>4</v>
      </c>
      <c r="L27" s="453"/>
    </row>
    <row r="28" spans="1:12" ht="29.25" customHeight="1" x14ac:dyDescent="0.15">
      <c r="A28" s="455" t="s">
        <v>172</v>
      </c>
      <c r="B28" s="456"/>
      <c r="C28" s="456"/>
      <c r="D28" s="456"/>
      <c r="E28" s="456"/>
      <c r="F28" s="457"/>
      <c r="G28" s="461" t="s">
        <v>182</v>
      </c>
      <c r="H28" s="461" t="s">
        <v>5</v>
      </c>
      <c r="I28" s="463" t="s">
        <v>173</v>
      </c>
      <c r="J28" s="464"/>
      <c r="K28" s="463" t="s">
        <v>174</v>
      </c>
      <c r="L28" s="467"/>
    </row>
    <row r="29" spans="1:12" ht="29.25" customHeight="1" x14ac:dyDescent="0.15">
      <c r="A29" s="458"/>
      <c r="B29" s="459"/>
      <c r="C29" s="459"/>
      <c r="D29" s="459"/>
      <c r="E29" s="459"/>
      <c r="F29" s="460"/>
      <c r="G29" s="462"/>
      <c r="H29" s="462"/>
      <c r="I29" s="465"/>
      <c r="J29" s="466"/>
      <c r="K29" s="468"/>
      <c r="L29" s="469"/>
    </row>
    <row r="30" spans="1:12" ht="14.1" customHeight="1" x14ac:dyDescent="0.15"/>
    <row r="31" spans="1:12" ht="29.25" customHeight="1" x14ac:dyDescent="0.15">
      <c r="A31" s="74">
        <v>6</v>
      </c>
      <c r="B31" s="371" t="s">
        <v>15</v>
      </c>
      <c r="C31" s="371"/>
      <c r="D31" s="371"/>
    </row>
    <row r="32" spans="1:12" ht="29.25" customHeight="1" x14ac:dyDescent="0.15">
      <c r="A32" s="35"/>
      <c r="B32" s="2"/>
    </row>
    <row r="33" spans="1:12" ht="29.25" customHeight="1" x14ac:dyDescent="0.15">
      <c r="A33" s="379" t="s">
        <v>16</v>
      </c>
      <c r="B33" s="379"/>
      <c r="C33" s="379"/>
      <c r="D33" s="379"/>
      <c r="E33" s="379"/>
      <c r="F33" s="379"/>
      <c r="G33" s="379"/>
      <c r="H33" s="379"/>
      <c r="I33" s="379"/>
      <c r="J33" s="379"/>
      <c r="K33" s="379"/>
      <c r="L33" s="379"/>
    </row>
    <row r="34" spans="1:12" ht="29.25" customHeight="1" x14ac:dyDescent="0.15">
      <c r="A34" s="379"/>
      <c r="B34" s="379"/>
      <c r="C34" s="379"/>
      <c r="D34" s="379"/>
      <c r="E34" s="379"/>
      <c r="F34" s="379"/>
      <c r="G34" s="379"/>
      <c r="H34" s="379"/>
      <c r="I34" s="379"/>
      <c r="J34" s="379"/>
      <c r="K34" s="379"/>
      <c r="L34" s="379"/>
    </row>
    <row r="35" spans="1:12" ht="29.25" customHeight="1" x14ac:dyDescent="0.15">
      <c r="A35" s="380" t="s">
        <v>822</v>
      </c>
      <c r="B35" s="380"/>
      <c r="C35" s="380"/>
      <c r="D35" s="380"/>
      <c r="E35" s="380"/>
      <c r="F35" s="380"/>
      <c r="G35" s="380"/>
      <c r="H35" s="380"/>
      <c r="I35" s="380"/>
      <c r="J35" s="380"/>
      <c r="K35" s="380"/>
      <c r="L35" s="380"/>
    </row>
    <row r="36" spans="1:12" ht="29.25" customHeight="1" x14ac:dyDescent="0.15">
      <c r="A36" s="374" t="s">
        <v>847</v>
      </c>
      <c r="B36" s="374"/>
      <c r="C36" s="374"/>
      <c r="D36" s="374"/>
      <c r="E36" s="374"/>
      <c r="F36" s="374"/>
      <c r="G36" s="374"/>
      <c r="H36" s="374"/>
      <c r="I36" s="374"/>
      <c r="J36" s="374"/>
      <c r="K36" s="374"/>
      <c r="L36" s="374"/>
    </row>
    <row r="37" spans="1:12" ht="29.25" customHeight="1" x14ac:dyDescent="0.15"/>
    <row r="38" spans="1:12" ht="29.25" customHeight="1" x14ac:dyDescent="0.15">
      <c r="A38" s="35"/>
      <c r="G38" s="64" t="s">
        <v>19</v>
      </c>
      <c r="H38" s="375" t="s">
        <v>32</v>
      </c>
      <c r="I38" s="375"/>
      <c r="J38" s="375"/>
      <c r="K38" s="375"/>
      <c r="L38" s="375"/>
    </row>
    <row r="39" spans="1:12" ht="29.25" customHeight="1" x14ac:dyDescent="0.15">
      <c r="A39" s="35"/>
      <c r="G39" s="64" t="s">
        <v>18</v>
      </c>
      <c r="H39" s="375" t="s">
        <v>278</v>
      </c>
      <c r="I39" s="375"/>
      <c r="J39" s="375"/>
      <c r="K39" s="375"/>
      <c r="L39" s="8" t="s">
        <v>20</v>
      </c>
    </row>
    <row r="40" spans="1:12" ht="29.25" customHeight="1" x14ac:dyDescent="0.15"/>
    <row r="41" spans="1:12" ht="29.25" customHeight="1" x14ac:dyDescent="0.15">
      <c r="A41" s="376" t="s">
        <v>17</v>
      </c>
      <c r="B41" s="376"/>
      <c r="C41" s="376"/>
      <c r="D41" s="376"/>
      <c r="E41" s="376"/>
      <c r="F41" s="376"/>
      <c r="G41" s="376"/>
      <c r="H41" s="376"/>
      <c r="I41" s="376"/>
      <c r="J41" s="376"/>
      <c r="K41" s="376"/>
      <c r="L41" s="376"/>
    </row>
    <row r="42" spans="1:12" ht="29.25" customHeight="1" x14ac:dyDescent="0.15">
      <c r="A42" s="376"/>
      <c r="B42" s="376"/>
      <c r="C42" s="376"/>
      <c r="D42" s="376"/>
      <c r="E42" s="376"/>
      <c r="F42" s="376"/>
      <c r="G42" s="376"/>
      <c r="H42" s="376"/>
      <c r="I42" s="376"/>
      <c r="J42" s="376"/>
      <c r="K42" s="376"/>
      <c r="L42" s="376"/>
    </row>
    <row r="43" spans="1:12" ht="29.25" customHeight="1" x14ac:dyDescent="0.15"/>
    <row r="44" spans="1:12" ht="29.25" customHeight="1" x14ac:dyDescent="0.15">
      <c r="A44" s="448" t="s">
        <v>21</v>
      </c>
      <c r="B44" s="448"/>
      <c r="C44" s="448"/>
      <c r="D44" s="448"/>
      <c r="E44" s="448"/>
      <c r="F44" s="448"/>
      <c r="G44" s="448"/>
      <c r="H44" s="448"/>
      <c r="I44" s="448"/>
      <c r="J44" s="448"/>
      <c r="K44" s="448"/>
      <c r="L44" s="448"/>
    </row>
    <row r="45" spans="1:12" ht="29.25" customHeight="1" x14ac:dyDescent="0.15">
      <c r="A45" s="448"/>
      <c r="B45" s="448"/>
      <c r="C45" s="448"/>
      <c r="D45" s="448"/>
      <c r="E45" s="448"/>
      <c r="F45" s="448"/>
      <c r="G45" s="448"/>
      <c r="H45" s="448"/>
      <c r="I45" s="448"/>
      <c r="J45" s="448"/>
      <c r="K45" s="448"/>
      <c r="L45" s="448"/>
    </row>
    <row r="46" spans="1:12" ht="29.25" customHeight="1" x14ac:dyDescent="0.15"/>
    <row r="47" spans="1:12" ht="29.25" customHeight="1" x14ac:dyDescent="0.15">
      <c r="A47" s="372" t="s">
        <v>0</v>
      </c>
      <c r="B47" s="372"/>
      <c r="C47" s="372"/>
      <c r="D47" s="372"/>
      <c r="E47" s="372"/>
      <c r="F47" s="372"/>
      <c r="G47" s="372"/>
      <c r="H47" s="372"/>
      <c r="I47" s="372"/>
      <c r="J47" s="372"/>
      <c r="K47" s="372"/>
      <c r="L47" s="372"/>
    </row>
    <row r="48" spans="1:12" ht="29.25" customHeight="1" x14ac:dyDescent="0.15"/>
    <row r="49" spans="1:12" ht="29.25" customHeight="1" x14ac:dyDescent="0.15">
      <c r="A49" s="10">
        <v>1</v>
      </c>
      <c r="B49" s="371" t="s">
        <v>22</v>
      </c>
      <c r="C49" s="371"/>
      <c r="E49" s="381" t="s">
        <v>183</v>
      </c>
      <c r="F49" s="381"/>
      <c r="G49" s="381"/>
      <c r="H49" s="381"/>
      <c r="I49" s="381"/>
      <c r="J49" s="381"/>
      <c r="K49" s="381"/>
      <c r="L49" s="381"/>
    </row>
    <row r="50" spans="1:12" ht="14.1" customHeight="1" x14ac:dyDescent="0.15">
      <c r="B50" s="64"/>
      <c r="C50" s="11"/>
    </row>
    <row r="51" spans="1:12" ht="29.25" customHeight="1" x14ac:dyDescent="0.15">
      <c r="A51" s="10">
        <v>2</v>
      </c>
      <c r="B51" s="371" t="s">
        <v>23</v>
      </c>
      <c r="C51" s="371"/>
      <c r="E51" s="411" t="s">
        <v>171</v>
      </c>
      <c r="F51" s="411"/>
      <c r="G51" s="411"/>
      <c r="H51" s="411"/>
      <c r="I51" s="73"/>
      <c r="J51" s="87" t="s">
        <v>5</v>
      </c>
      <c r="K51" s="73"/>
    </row>
    <row r="52" spans="1:12" ht="14.1" customHeight="1" x14ac:dyDescent="0.15">
      <c r="B52" s="64"/>
      <c r="C52" s="11"/>
    </row>
    <row r="53" spans="1:12" ht="29.25" customHeight="1" x14ac:dyDescent="0.15">
      <c r="A53" s="10">
        <v>3</v>
      </c>
      <c r="B53" s="371" t="s">
        <v>24</v>
      </c>
      <c r="C53" s="371"/>
      <c r="E53" s="374" t="s">
        <v>826</v>
      </c>
      <c r="F53" s="374"/>
      <c r="G53" s="374"/>
      <c r="H53" s="374"/>
      <c r="I53" s="374"/>
      <c r="J53" s="374"/>
      <c r="K53" s="374"/>
    </row>
    <row r="54" spans="1:12" ht="29.25" customHeight="1" x14ac:dyDescent="0.15">
      <c r="B54" s="2"/>
    </row>
    <row r="55" spans="1:12" ht="29.25" customHeight="1" x14ac:dyDescent="0.15"/>
    <row r="56" spans="1:12" ht="29.25" customHeight="1" x14ac:dyDescent="0.15">
      <c r="A56" s="35"/>
    </row>
    <row r="57" spans="1:12" ht="29.25" customHeight="1" x14ac:dyDescent="0.15"/>
    <row r="58" spans="1:12" ht="29.25" customHeight="1" x14ac:dyDescent="0.15"/>
    <row r="59" spans="1:12" ht="29.25" customHeight="1" x14ac:dyDescent="0.15"/>
    <row r="60" spans="1:12" ht="29.25" customHeight="1" x14ac:dyDescent="0.15">
      <c r="A60" s="449" t="s">
        <v>856</v>
      </c>
      <c r="B60" s="450"/>
      <c r="C60" s="450"/>
      <c r="D60" s="450"/>
      <c r="E60" s="450"/>
      <c r="F60" s="14"/>
      <c r="G60" s="14"/>
      <c r="H60" s="14"/>
      <c r="I60" s="14"/>
      <c r="J60" s="14"/>
      <c r="K60" s="14"/>
      <c r="L60" s="14"/>
    </row>
    <row r="61" spans="1:12" ht="29.25" customHeight="1" x14ac:dyDescent="0.15">
      <c r="A61" s="428" t="s">
        <v>878</v>
      </c>
      <c r="B61" s="428"/>
      <c r="C61" s="428"/>
      <c r="D61" s="428"/>
      <c r="E61" s="428"/>
      <c r="F61" s="428"/>
      <c r="G61" s="428"/>
      <c r="H61" s="428"/>
      <c r="I61" s="428"/>
      <c r="J61" s="428"/>
      <c r="K61" s="428"/>
      <c r="L61" s="428"/>
    </row>
    <row r="62" spans="1:12" ht="29.25" customHeight="1" x14ac:dyDescent="0.15">
      <c r="A62" s="426" t="s">
        <v>876</v>
      </c>
      <c r="B62" s="427"/>
      <c r="C62" s="427"/>
      <c r="D62" s="427"/>
      <c r="E62" s="427"/>
      <c r="F62" s="427"/>
      <c r="G62" s="427"/>
      <c r="H62" s="427"/>
      <c r="I62" s="427"/>
      <c r="J62" s="427"/>
      <c r="K62" s="427"/>
      <c r="L62" s="427"/>
    </row>
    <row r="63" spans="1:12" ht="14.1" customHeight="1" x14ac:dyDescent="0.15">
      <c r="A63" s="319"/>
      <c r="B63" s="310"/>
      <c r="C63" s="311"/>
      <c r="D63" s="311"/>
      <c r="E63" s="311"/>
      <c r="F63" s="311"/>
      <c r="G63" s="311"/>
      <c r="H63" s="311"/>
      <c r="I63" s="311"/>
      <c r="J63" s="311"/>
      <c r="K63" s="311"/>
      <c r="L63" s="311"/>
    </row>
    <row r="64" spans="1:12" ht="29.25" customHeight="1" x14ac:dyDescent="0.15">
      <c r="A64" s="428" t="s">
        <v>882</v>
      </c>
      <c r="B64" s="428"/>
      <c r="C64" s="428"/>
      <c r="D64" s="428"/>
      <c r="E64" s="428"/>
      <c r="F64" s="428"/>
      <c r="G64" s="311"/>
      <c r="H64" s="311"/>
      <c r="I64" s="311"/>
      <c r="J64" s="311"/>
      <c r="K64" s="311"/>
      <c r="L64" s="311"/>
    </row>
    <row r="65" spans="1:12" ht="29.25" customHeight="1" x14ac:dyDescent="0.15">
      <c r="A65" s="322"/>
      <c r="B65" s="312"/>
      <c r="C65" s="312"/>
      <c r="D65" s="312"/>
      <c r="E65" s="312"/>
      <c r="F65" s="312"/>
      <c r="G65" s="311"/>
      <c r="H65" s="312" t="s">
        <v>881</v>
      </c>
      <c r="I65" s="432" t="s">
        <v>858</v>
      </c>
      <c r="J65" s="432"/>
      <c r="K65" s="432"/>
      <c r="L65" s="432"/>
    </row>
    <row r="66" spans="1:12" ht="11.25" customHeight="1" x14ac:dyDescent="0.15">
      <c r="A66" s="322"/>
      <c r="B66" s="312"/>
      <c r="C66" s="312"/>
      <c r="D66" s="312"/>
      <c r="E66" s="312"/>
      <c r="F66" s="312"/>
      <c r="G66" s="311"/>
      <c r="H66" s="312" t="s">
        <v>879</v>
      </c>
      <c r="I66" s="432"/>
      <c r="J66" s="432"/>
      <c r="K66" s="432"/>
      <c r="L66" s="432"/>
    </row>
    <row r="67" spans="1:12" ht="24" customHeight="1" x14ac:dyDescent="0.15">
      <c r="A67" s="322"/>
      <c r="B67" s="312"/>
      <c r="C67" s="312"/>
      <c r="D67" s="312"/>
      <c r="E67" s="312"/>
      <c r="F67" s="312"/>
      <c r="G67" s="311"/>
      <c r="H67" s="312" t="s">
        <v>880</v>
      </c>
      <c r="I67" s="432" t="s">
        <v>278</v>
      </c>
      <c r="J67" s="432"/>
      <c r="K67" s="432"/>
      <c r="L67" s="323" t="s">
        <v>20</v>
      </c>
    </row>
    <row r="68" spans="1:12" ht="29.25" customHeight="1" x14ac:dyDescent="0.15">
      <c r="A68" s="433" t="s">
        <v>872</v>
      </c>
      <c r="B68" s="433"/>
      <c r="C68" s="433"/>
      <c r="D68" s="433"/>
      <c r="E68" s="433"/>
      <c r="F68" s="433"/>
      <c r="G68" s="433"/>
      <c r="H68" s="433"/>
      <c r="I68" s="433"/>
      <c r="J68" s="433"/>
      <c r="K68" s="433"/>
      <c r="L68" s="433"/>
    </row>
    <row r="69" spans="1:12" ht="29.25" customHeight="1" x14ac:dyDescent="0.15">
      <c r="A69" s="434"/>
      <c r="B69" s="434"/>
      <c r="C69" s="434"/>
      <c r="D69" s="434"/>
      <c r="E69" s="434"/>
      <c r="F69" s="434"/>
      <c r="G69" s="434"/>
      <c r="H69" s="434"/>
      <c r="I69" s="434"/>
      <c r="J69" s="434"/>
      <c r="K69" s="434"/>
      <c r="L69" s="434"/>
    </row>
    <row r="70" spans="1:12" ht="29.25" customHeight="1" x14ac:dyDescent="0.15">
      <c r="A70" s="435" t="s">
        <v>848</v>
      </c>
      <c r="B70" s="436"/>
      <c r="C70" s="437"/>
      <c r="D70" s="429" t="s">
        <v>853</v>
      </c>
      <c r="E70" s="430"/>
      <c r="F70" s="430"/>
      <c r="G70" s="430"/>
      <c r="H70" s="430"/>
      <c r="I70" s="430"/>
      <c r="J70" s="430"/>
      <c r="K70" s="430"/>
      <c r="L70" s="431"/>
    </row>
    <row r="71" spans="1:12" ht="29.25" customHeight="1" x14ac:dyDescent="0.15">
      <c r="A71" s="440" t="s">
        <v>883</v>
      </c>
      <c r="B71" s="440"/>
      <c r="C71" s="440"/>
      <c r="D71" s="441" t="s">
        <v>26</v>
      </c>
      <c r="E71" s="441"/>
      <c r="F71" s="442"/>
      <c r="G71" s="443" t="s">
        <v>27</v>
      </c>
      <c r="H71" s="442"/>
      <c r="I71" s="443" t="s">
        <v>850</v>
      </c>
      <c r="J71" s="441"/>
      <c r="K71" s="441"/>
      <c r="L71" s="441"/>
    </row>
    <row r="72" spans="1:12" ht="58.5" customHeight="1" x14ac:dyDescent="0.15">
      <c r="A72" s="444" t="s">
        <v>849</v>
      </c>
      <c r="B72" s="445"/>
      <c r="C72" s="313" t="s">
        <v>851</v>
      </c>
      <c r="D72" s="429" t="s">
        <v>859</v>
      </c>
      <c r="E72" s="430"/>
      <c r="F72" s="430"/>
      <c r="G72" s="430"/>
      <c r="H72" s="430"/>
      <c r="I72" s="430"/>
      <c r="J72" s="430"/>
      <c r="K72" s="430"/>
      <c r="L72" s="431"/>
    </row>
    <row r="73" spans="1:12" ht="58.5" customHeight="1" x14ac:dyDescent="0.15">
      <c r="A73" s="446"/>
      <c r="B73" s="447"/>
      <c r="C73" s="314" t="s">
        <v>852</v>
      </c>
      <c r="D73" s="438" t="s">
        <v>278</v>
      </c>
      <c r="E73" s="438"/>
      <c r="F73" s="438"/>
      <c r="G73" s="438"/>
      <c r="H73" s="438"/>
      <c r="I73" s="438"/>
      <c r="J73" s="438"/>
      <c r="K73" s="438"/>
      <c r="L73" s="438"/>
    </row>
    <row r="74" spans="1:12" ht="58.5" customHeight="1" x14ac:dyDescent="0.15">
      <c r="A74" s="444" t="s">
        <v>855</v>
      </c>
      <c r="B74" s="445"/>
      <c r="C74" s="313" t="s">
        <v>851</v>
      </c>
      <c r="D74" s="473" t="s">
        <v>854</v>
      </c>
      <c r="E74" s="473"/>
      <c r="F74" s="473"/>
      <c r="G74" s="473"/>
      <c r="H74" s="473"/>
      <c r="I74" s="473"/>
      <c r="J74" s="473"/>
      <c r="K74" s="473"/>
      <c r="L74" s="473"/>
    </row>
    <row r="75" spans="1:12" ht="58.5" customHeight="1" x14ac:dyDescent="0.15">
      <c r="A75" s="446"/>
      <c r="B75" s="447"/>
      <c r="C75" s="314" t="s">
        <v>852</v>
      </c>
      <c r="D75" s="474" t="s">
        <v>857</v>
      </c>
      <c r="E75" s="475"/>
      <c r="F75" s="475"/>
      <c r="G75" s="475"/>
      <c r="H75" s="475"/>
      <c r="I75" s="475"/>
      <c r="J75" s="475"/>
      <c r="K75" s="475"/>
      <c r="L75" s="475"/>
    </row>
    <row r="76" spans="1:12" ht="14.1" customHeight="1" x14ac:dyDescent="0.15">
      <c r="A76" s="324"/>
      <c r="B76" s="315"/>
      <c r="C76" s="316"/>
      <c r="D76" s="316"/>
      <c r="E76" s="317"/>
      <c r="F76" s="317"/>
      <c r="G76" s="318"/>
      <c r="H76" s="316"/>
      <c r="I76" s="316"/>
      <c r="J76" s="318"/>
      <c r="K76" s="316"/>
      <c r="L76" s="316"/>
    </row>
    <row r="77" spans="1:12" ht="29.25" customHeight="1" x14ac:dyDescent="0.15">
      <c r="A77" s="319"/>
      <c r="B77" s="310"/>
      <c r="C77" s="311"/>
      <c r="D77" s="311"/>
      <c r="E77" s="311"/>
      <c r="F77" s="311"/>
      <c r="G77" s="311"/>
      <c r="H77" s="311"/>
      <c r="I77" s="439"/>
      <c r="J77" s="439"/>
      <c r="K77" s="439"/>
      <c r="L77" s="439"/>
    </row>
    <row r="78" spans="1:12" ht="29.25" customHeight="1" x14ac:dyDescent="0.15">
      <c r="A78" s="320"/>
      <c r="B78" s="13"/>
      <c r="C78" s="14"/>
      <c r="D78" s="14"/>
      <c r="E78" s="14"/>
      <c r="F78" s="14"/>
      <c r="G78" s="14"/>
      <c r="H78" s="14"/>
      <c r="I78" s="14"/>
      <c r="J78" s="14"/>
      <c r="K78" s="14"/>
      <c r="L78" s="14"/>
    </row>
    <row r="79" spans="1:12" ht="29.25" customHeight="1" x14ac:dyDescent="0.15"/>
    <row r="80" spans="1:12" ht="29.25" customHeight="1" x14ac:dyDescent="0.15"/>
    <row r="81" spans="1:12" ht="29.25" customHeight="1" x14ac:dyDescent="0.15"/>
    <row r="82" spans="1:12" ht="29.25" customHeight="1" x14ac:dyDescent="0.15"/>
    <row r="83" spans="1:12" ht="29.25" customHeight="1" x14ac:dyDescent="0.15"/>
    <row r="84" spans="1:12" ht="29.25" customHeight="1" x14ac:dyDescent="0.15">
      <c r="A84" s="379" t="s">
        <v>877</v>
      </c>
      <c r="B84" s="379"/>
      <c r="C84" s="379"/>
      <c r="D84" s="379"/>
      <c r="E84" s="379"/>
      <c r="F84" s="379"/>
      <c r="G84" s="379"/>
      <c r="H84" s="379"/>
      <c r="I84" s="379"/>
      <c r="J84" s="379"/>
      <c r="K84" s="379"/>
      <c r="L84" s="379"/>
    </row>
    <row r="85" spans="1:12" ht="29.25" customHeight="1" x14ac:dyDescent="0.15">
      <c r="A85" s="379"/>
      <c r="B85" s="379"/>
      <c r="C85" s="379"/>
      <c r="D85" s="379"/>
      <c r="E85" s="379"/>
      <c r="F85" s="379"/>
      <c r="G85" s="379"/>
      <c r="H85" s="379"/>
      <c r="I85" s="379"/>
      <c r="J85" s="379"/>
      <c r="K85" s="379"/>
      <c r="L85" s="379"/>
    </row>
    <row r="86" spans="1:12" ht="34.5" customHeight="1" x14ac:dyDescent="0.15">
      <c r="A86" s="380" t="s">
        <v>875</v>
      </c>
      <c r="B86" s="380"/>
      <c r="C86" s="380"/>
      <c r="D86" s="380"/>
      <c r="E86" s="380"/>
      <c r="F86" s="380"/>
      <c r="G86" s="380"/>
      <c r="H86" s="380"/>
      <c r="I86" s="380"/>
      <c r="J86" s="380"/>
      <c r="K86" s="380"/>
      <c r="L86" s="380"/>
    </row>
    <row r="87" spans="1:12" ht="39.75" customHeight="1" x14ac:dyDescent="0.15">
      <c r="A87" s="6" t="s">
        <v>860</v>
      </c>
      <c r="B87" s="6"/>
      <c r="C87" s="6"/>
      <c r="D87" s="6"/>
      <c r="E87" s="6"/>
      <c r="F87" s="6"/>
      <c r="G87" s="6"/>
      <c r="H87" s="6"/>
      <c r="I87" s="6"/>
      <c r="J87" s="6"/>
      <c r="K87" s="6"/>
      <c r="L87" s="6"/>
    </row>
    <row r="88" spans="1:12" ht="39.75" customHeight="1" x14ac:dyDescent="0.15">
      <c r="G88" s="67" t="s">
        <v>28</v>
      </c>
      <c r="H88" s="67" t="s">
        <v>29</v>
      </c>
      <c r="I88" s="381" t="s">
        <v>858</v>
      </c>
      <c r="J88" s="381"/>
      <c r="K88" s="381"/>
      <c r="L88" s="381"/>
    </row>
    <row r="89" spans="1:12" ht="39.75" customHeight="1" x14ac:dyDescent="0.15">
      <c r="H89" s="67" t="s">
        <v>30</v>
      </c>
      <c r="I89" s="422" t="s">
        <v>278</v>
      </c>
      <c r="J89" s="423"/>
      <c r="K89" s="423"/>
      <c r="L89" s="423"/>
    </row>
    <row r="90" spans="1:12" ht="39.75" customHeight="1" x14ac:dyDescent="0.15"/>
    <row r="91" spans="1:12" ht="39.75" customHeight="1" x14ac:dyDescent="0.15">
      <c r="A91" s="374" t="s">
        <v>861</v>
      </c>
      <c r="B91" s="374"/>
      <c r="C91" s="374"/>
      <c r="D91" s="374"/>
      <c r="E91" s="118"/>
      <c r="F91" s="476" t="s">
        <v>862</v>
      </c>
      <c r="G91" s="476"/>
      <c r="H91" s="476"/>
      <c r="I91" s="476"/>
      <c r="J91" s="476"/>
      <c r="K91" s="6"/>
      <c r="L91" s="6"/>
    </row>
    <row r="92" spans="1:12" ht="39.75" customHeight="1" x14ac:dyDescent="0.15">
      <c r="A92" s="374" t="s">
        <v>863</v>
      </c>
      <c r="B92" s="374"/>
      <c r="C92" s="374"/>
      <c r="D92" s="374"/>
      <c r="F92" s="381" t="s">
        <v>864</v>
      </c>
      <c r="G92" s="381"/>
      <c r="H92" s="381"/>
      <c r="I92" s="381"/>
      <c r="J92" s="381"/>
    </row>
    <row r="93" spans="1:12" ht="39.75" customHeight="1" x14ac:dyDescent="0.15"/>
    <row r="94" spans="1:12" ht="39.75" customHeight="1" x14ac:dyDescent="0.15">
      <c r="C94" s="425" t="s">
        <v>865</v>
      </c>
      <c r="D94" s="425"/>
      <c r="E94" s="425"/>
      <c r="F94" s="425"/>
      <c r="G94" s="425"/>
      <c r="H94" s="425"/>
      <c r="I94" s="425"/>
      <c r="J94" s="425"/>
      <c r="K94" s="425"/>
    </row>
    <row r="95" spans="1:12" ht="39.75" customHeight="1" x14ac:dyDescent="0.15">
      <c r="C95" s="343" t="s">
        <v>866</v>
      </c>
      <c r="D95" s="343"/>
      <c r="E95" s="343"/>
      <c r="F95" s="343"/>
      <c r="G95" s="343"/>
      <c r="H95" s="343"/>
      <c r="I95" s="343"/>
      <c r="J95" s="343"/>
      <c r="K95" s="343"/>
    </row>
    <row r="96" spans="1:12" ht="29.25" customHeight="1" x14ac:dyDescent="0.15">
      <c r="D96" s="424"/>
      <c r="E96" s="424"/>
      <c r="F96" s="343"/>
      <c r="G96" s="343"/>
      <c r="H96" s="343"/>
      <c r="I96" s="343"/>
      <c r="J96" s="343"/>
      <c r="K96" s="343"/>
    </row>
    <row r="97" spans="1:12" ht="29.25" customHeight="1" x14ac:dyDescent="0.15">
      <c r="G97" s="2" t="s">
        <v>867</v>
      </c>
    </row>
    <row r="98" spans="1:12" ht="29.25" customHeight="1" x14ac:dyDescent="0.15"/>
    <row r="99" spans="1:12" ht="39.75" customHeight="1" x14ac:dyDescent="0.15">
      <c r="B99" s="6"/>
      <c r="C99" s="372" t="s">
        <v>873</v>
      </c>
      <c r="D99" s="372"/>
      <c r="E99" s="321"/>
      <c r="F99" s="7" t="s">
        <v>868</v>
      </c>
      <c r="H99" s="7"/>
      <c r="I99" s="7"/>
      <c r="J99" s="7"/>
      <c r="K99" s="7"/>
      <c r="L99" s="7"/>
    </row>
    <row r="100" spans="1:12" ht="39.75" customHeight="1" x14ac:dyDescent="0.15">
      <c r="B100" s="371"/>
      <c r="C100" s="371"/>
      <c r="D100" s="371"/>
      <c r="F100" s="7" t="s">
        <v>869</v>
      </c>
      <c r="H100" s="7"/>
      <c r="I100" s="7"/>
      <c r="J100" s="7"/>
    </row>
    <row r="101" spans="1:12" ht="39.75" customHeight="1" x14ac:dyDescent="0.15">
      <c r="B101" s="371"/>
      <c r="C101" s="371"/>
      <c r="D101" s="371"/>
      <c r="G101" s="7" t="s">
        <v>874</v>
      </c>
      <c r="I101" s="7"/>
      <c r="J101" s="7"/>
      <c r="K101" s="7"/>
      <c r="L101" s="2" t="s">
        <v>870</v>
      </c>
    </row>
    <row r="102" spans="1:12" ht="39.75" customHeight="1" x14ac:dyDescent="0.15">
      <c r="F102" s="2" t="s">
        <v>885</v>
      </c>
      <c r="G102" s="2" t="s">
        <v>884</v>
      </c>
    </row>
    <row r="103" spans="1:12" ht="29.25" customHeight="1" x14ac:dyDescent="0.15"/>
    <row r="104" spans="1:12" ht="29.25" customHeight="1" x14ac:dyDescent="0.15">
      <c r="A104" s="376" t="s">
        <v>33</v>
      </c>
      <c r="B104" s="376"/>
      <c r="C104" s="376"/>
      <c r="D104" s="376"/>
      <c r="E104" s="376"/>
      <c r="F104" s="376"/>
      <c r="G104" s="376"/>
      <c r="H104" s="376"/>
      <c r="I104" s="376"/>
      <c r="J104" s="376"/>
      <c r="K104" s="376"/>
      <c r="L104" s="376"/>
    </row>
    <row r="105" spans="1:12" ht="29.25" customHeight="1" x14ac:dyDescent="0.15"/>
    <row r="106" spans="1:12" ht="29.25" customHeight="1" x14ac:dyDescent="0.15">
      <c r="A106" s="421" t="s">
        <v>34</v>
      </c>
      <c r="B106" s="421"/>
      <c r="C106" s="421"/>
      <c r="D106" s="411" t="s">
        <v>175</v>
      </c>
      <c r="E106" s="411"/>
      <c r="F106" s="411"/>
      <c r="G106" s="411"/>
      <c r="H106" s="411"/>
      <c r="I106" s="411"/>
      <c r="J106" s="411"/>
      <c r="K106" s="411"/>
      <c r="L106" s="7"/>
    </row>
    <row r="107" spans="1:12" ht="14.1" customHeight="1" x14ac:dyDescent="0.15"/>
    <row r="108" spans="1:12" ht="29.25" customHeight="1" x14ac:dyDescent="0.15">
      <c r="A108" s="421" t="s">
        <v>36</v>
      </c>
      <c r="B108" s="421"/>
      <c r="C108" s="421"/>
      <c r="D108" s="3" t="s">
        <v>39</v>
      </c>
    </row>
    <row r="109" spans="1:12" ht="29.25" customHeight="1" x14ac:dyDescent="0.15">
      <c r="D109" s="418"/>
      <c r="E109" s="418"/>
      <c r="F109" s="418"/>
      <c r="G109" s="418"/>
      <c r="H109" s="418"/>
      <c r="I109" s="3" t="s">
        <v>35</v>
      </c>
    </row>
    <row r="110" spans="1:12" ht="29.25" customHeight="1" x14ac:dyDescent="0.15">
      <c r="B110" s="3" t="s">
        <v>37</v>
      </c>
    </row>
    <row r="111" spans="1:12" ht="29.25" customHeight="1" x14ac:dyDescent="0.15">
      <c r="B111" s="3" t="s">
        <v>40</v>
      </c>
    </row>
    <row r="112" spans="1:12" ht="14.1" customHeight="1" x14ac:dyDescent="0.15"/>
    <row r="113" spans="1:12" ht="29.25" customHeight="1" x14ac:dyDescent="0.15">
      <c r="D113" s="3" t="s">
        <v>39</v>
      </c>
      <c r="F113" s="375" t="s">
        <v>176</v>
      </c>
      <c r="G113" s="375"/>
      <c r="H113" s="375"/>
    </row>
    <row r="114" spans="1:12" ht="29.25" customHeight="1" x14ac:dyDescent="0.15">
      <c r="A114" s="419" t="s">
        <v>38</v>
      </c>
      <c r="B114" s="419"/>
      <c r="C114" s="419"/>
      <c r="D114" s="411" t="s">
        <v>171</v>
      </c>
      <c r="E114" s="411"/>
      <c r="F114" s="411"/>
      <c r="G114" s="411"/>
      <c r="H114" s="411"/>
      <c r="I114" s="3" t="s">
        <v>31</v>
      </c>
    </row>
    <row r="115" spans="1:12" ht="29.25" customHeight="1" x14ac:dyDescent="0.15">
      <c r="A115" s="421" t="s">
        <v>184</v>
      </c>
      <c r="B115" s="421"/>
      <c r="C115" s="421"/>
      <c r="D115" s="411" t="s">
        <v>185</v>
      </c>
      <c r="E115" s="411"/>
      <c r="F115" s="411"/>
      <c r="G115" s="411"/>
      <c r="H115" s="411"/>
      <c r="I115" s="411"/>
      <c r="J115" s="411"/>
      <c r="K115" s="411"/>
    </row>
    <row r="116" spans="1:12" ht="29.25" customHeight="1" x14ac:dyDescent="0.15">
      <c r="I116" s="420" t="s">
        <v>44</v>
      </c>
      <c r="J116" s="420"/>
      <c r="K116" s="420"/>
      <c r="L116" s="420"/>
    </row>
    <row r="117" spans="1:12" ht="14.1" customHeight="1" x14ac:dyDescent="0.15">
      <c r="I117" s="72"/>
      <c r="J117" s="72"/>
      <c r="K117" s="72"/>
      <c r="L117" s="72"/>
    </row>
    <row r="118" spans="1:12" s="20" customFormat="1" ht="20.100000000000001" customHeight="1" x14ac:dyDescent="0.15">
      <c r="A118" s="415" t="s">
        <v>42</v>
      </c>
      <c r="B118" s="415"/>
      <c r="C118" s="415"/>
      <c r="D118" s="415"/>
      <c r="F118" s="20" t="s">
        <v>43</v>
      </c>
    </row>
    <row r="119" spans="1:12" s="20" customFormat="1" ht="20.100000000000001" customHeight="1" x14ac:dyDescent="0.15">
      <c r="A119" s="37"/>
      <c r="B119" s="19"/>
      <c r="F119" s="19" t="s">
        <v>41</v>
      </c>
    </row>
    <row r="120" spans="1:12" s="20" customFormat="1" ht="20.100000000000001" customHeight="1" x14ac:dyDescent="0.15">
      <c r="A120" s="416" t="s">
        <v>839</v>
      </c>
      <c r="B120" s="416"/>
      <c r="C120" s="416"/>
      <c r="D120" s="416"/>
      <c r="E120" s="45"/>
      <c r="F120" s="20" t="s">
        <v>840</v>
      </c>
      <c r="J120" s="20" t="s">
        <v>49</v>
      </c>
    </row>
    <row r="121" spans="1:12" s="20" customFormat="1" ht="20.100000000000001" customHeight="1" x14ac:dyDescent="0.15">
      <c r="A121" s="416" t="s">
        <v>841</v>
      </c>
      <c r="B121" s="416"/>
      <c r="C121" s="416"/>
      <c r="D121" s="416"/>
      <c r="E121" s="45"/>
      <c r="F121" s="20" t="s">
        <v>842</v>
      </c>
      <c r="J121" s="20" t="s">
        <v>50</v>
      </c>
    </row>
    <row r="122" spans="1:12" s="20" customFormat="1" ht="20.100000000000001" customHeight="1" x14ac:dyDescent="0.15">
      <c r="A122" s="417" t="s">
        <v>51</v>
      </c>
      <c r="B122" s="417"/>
      <c r="C122" s="417"/>
      <c r="D122" s="417"/>
      <c r="E122" s="45"/>
      <c r="F122" s="20" t="s">
        <v>843</v>
      </c>
      <c r="J122" s="20" t="s">
        <v>844</v>
      </c>
    </row>
    <row r="123" spans="1:12" s="20" customFormat="1" ht="20.100000000000001" customHeight="1" x14ac:dyDescent="0.15">
      <c r="A123" s="417" t="s">
        <v>52</v>
      </c>
      <c r="B123" s="417"/>
      <c r="C123" s="417"/>
      <c r="D123" s="417"/>
      <c r="E123" s="45"/>
      <c r="F123" s="20" t="s">
        <v>53</v>
      </c>
      <c r="J123" s="20" t="s">
        <v>54</v>
      </c>
    </row>
    <row r="124" spans="1:12" ht="29.25" customHeight="1" x14ac:dyDescent="0.15">
      <c r="A124" s="68"/>
      <c r="B124" s="64"/>
      <c r="C124" s="64"/>
      <c r="D124" s="64"/>
      <c r="E124" s="64"/>
    </row>
    <row r="125" spans="1:12" ht="29.25" customHeight="1" x14ac:dyDescent="0.15">
      <c r="A125" s="35"/>
      <c r="D125" s="71" t="s">
        <v>39</v>
      </c>
      <c r="E125" s="375"/>
      <c r="F125" s="375"/>
      <c r="G125" s="375"/>
      <c r="H125" s="375"/>
      <c r="I125" s="375"/>
      <c r="J125" s="375"/>
      <c r="K125" s="375"/>
    </row>
    <row r="126" spans="1:12" ht="29.25" customHeight="1" x14ac:dyDescent="0.15">
      <c r="A126" s="371" t="s">
        <v>45</v>
      </c>
      <c r="B126" s="371"/>
      <c r="C126" s="371"/>
      <c r="D126" s="371"/>
      <c r="E126" s="411" t="s">
        <v>278</v>
      </c>
      <c r="F126" s="411"/>
      <c r="G126" s="411"/>
      <c r="H126" s="411"/>
      <c r="I126" s="411"/>
      <c r="J126" s="411"/>
      <c r="K126" s="411"/>
    </row>
    <row r="127" spans="1:12" ht="29.25" customHeight="1" x14ac:dyDescent="0.15">
      <c r="D127" s="71" t="s">
        <v>19</v>
      </c>
      <c r="E127" s="2" t="s">
        <v>46</v>
      </c>
    </row>
    <row r="128" spans="1:12" ht="29.25" customHeight="1" x14ac:dyDescent="0.15">
      <c r="A128" s="35"/>
      <c r="B128" s="6"/>
      <c r="C128" s="6"/>
      <c r="E128" s="411" t="s">
        <v>32</v>
      </c>
      <c r="F128" s="411"/>
      <c r="G128" s="411"/>
      <c r="H128" s="411"/>
      <c r="I128" s="411"/>
      <c r="J128" s="411"/>
      <c r="K128" s="411"/>
    </row>
    <row r="129" spans="1:12" ht="29.25" customHeight="1" x14ac:dyDescent="0.15">
      <c r="D129" s="71" t="s">
        <v>47</v>
      </c>
      <c r="E129" s="412" t="s">
        <v>177</v>
      </c>
      <c r="F129" s="413"/>
      <c r="G129" s="413"/>
      <c r="H129" s="413"/>
      <c r="I129" s="413"/>
      <c r="J129" s="413"/>
      <c r="K129" s="413"/>
    </row>
    <row r="130" spans="1:12" ht="29.25" customHeight="1" x14ac:dyDescent="0.15">
      <c r="A130" s="35"/>
      <c r="D130" s="71" t="s">
        <v>39</v>
      </c>
      <c r="E130" s="414"/>
      <c r="F130" s="414"/>
      <c r="G130" s="414"/>
      <c r="H130" s="414"/>
      <c r="I130" s="414"/>
      <c r="J130" s="414"/>
      <c r="K130" s="414"/>
    </row>
    <row r="131" spans="1:12" ht="29.25" customHeight="1" x14ac:dyDescent="0.15">
      <c r="A131" s="371" t="s">
        <v>48</v>
      </c>
      <c r="B131" s="371"/>
      <c r="C131" s="371"/>
      <c r="D131" s="371"/>
      <c r="E131" s="411" t="s">
        <v>278</v>
      </c>
      <c r="F131" s="411"/>
      <c r="G131" s="411"/>
      <c r="H131" s="411"/>
      <c r="I131" s="411"/>
      <c r="J131" s="411"/>
      <c r="K131" s="411"/>
    </row>
    <row r="132" spans="1:12" ht="29.25" customHeight="1" x14ac:dyDescent="0.15">
      <c r="A132" s="35"/>
    </row>
    <row r="133" spans="1:12" ht="29.25" customHeight="1" x14ac:dyDescent="0.15">
      <c r="A133" s="46"/>
      <c r="B133" s="69"/>
      <c r="C133" s="69"/>
      <c r="D133" s="69"/>
      <c r="E133" s="69"/>
      <c r="F133" s="69"/>
      <c r="G133" s="69"/>
      <c r="H133" s="69"/>
      <c r="I133" s="69"/>
      <c r="J133" s="69"/>
      <c r="K133" s="69"/>
      <c r="L133" s="69"/>
    </row>
    <row r="134" spans="1:12" ht="29.25" customHeight="1" x14ac:dyDescent="0.15">
      <c r="A134" s="407" t="s">
        <v>116</v>
      </c>
      <c r="B134" s="407"/>
      <c r="C134" s="407"/>
      <c r="D134" s="407"/>
      <c r="E134" s="407"/>
      <c r="F134" s="407"/>
      <c r="G134" s="407"/>
      <c r="H134" s="407"/>
      <c r="I134" s="407"/>
      <c r="J134" s="407"/>
      <c r="K134" s="407"/>
      <c r="L134" s="407"/>
    </row>
    <row r="135" spans="1:12" ht="29.25" customHeight="1" x14ac:dyDescent="0.15">
      <c r="A135" s="407"/>
      <c r="B135" s="407"/>
      <c r="C135" s="407"/>
      <c r="D135" s="407"/>
      <c r="E135" s="407"/>
      <c r="F135" s="407"/>
      <c r="G135" s="407"/>
      <c r="H135" s="407"/>
      <c r="I135" s="407"/>
      <c r="J135" s="407"/>
      <c r="K135" s="407"/>
      <c r="L135" s="407"/>
    </row>
    <row r="136" spans="1:12" ht="29.25" customHeight="1" x14ac:dyDescent="0.15">
      <c r="A136" s="408"/>
      <c r="B136" s="408"/>
      <c r="C136" s="408"/>
      <c r="D136" s="408"/>
      <c r="E136" s="408"/>
      <c r="F136" s="408"/>
      <c r="G136" s="408"/>
      <c r="H136" s="408"/>
      <c r="I136" s="408"/>
      <c r="J136" s="408"/>
      <c r="K136" s="408"/>
      <c r="L136" s="408"/>
    </row>
    <row r="137" spans="1:12" ht="29.25" customHeight="1" x14ac:dyDescent="0.15">
      <c r="A137" s="409" t="s">
        <v>135</v>
      </c>
      <c r="B137" s="410"/>
      <c r="C137" s="410"/>
      <c r="D137" s="410"/>
      <c r="E137" s="410"/>
      <c r="F137" s="410"/>
      <c r="G137" s="410"/>
      <c r="H137" s="410"/>
      <c r="I137" s="410"/>
      <c r="J137" s="410"/>
      <c r="K137" s="410"/>
      <c r="L137" s="410"/>
    </row>
    <row r="138" spans="1:12" ht="29.25" customHeight="1" x14ac:dyDescent="0.15">
      <c r="A138" s="388" t="s">
        <v>827</v>
      </c>
      <c r="B138" s="388"/>
      <c r="C138" s="388"/>
      <c r="D138" s="388"/>
      <c r="E138" s="388"/>
      <c r="F138" s="388"/>
      <c r="G138" s="388"/>
      <c r="H138" s="388"/>
      <c r="I138" s="388"/>
      <c r="J138" s="388"/>
      <c r="K138" s="388"/>
      <c r="L138" s="388"/>
    </row>
    <row r="139" spans="1:12" ht="29.25" customHeight="1" x14ac:dyDescent="0.15">
      <c r="A139" s="388"/>
      <c r="B139" s="388"/>
      <c r="C139" s="388"/>
      <c r="D139" s="388"/>
      <c r="E139" s="388"/>
      <c r="F139" s="388"/>
      <c r="G139" s="388"/>
      <c r="H139" s="388"/>
      <c r="I139" s="388"/>
      <c r="J139" s="388"/>
      <c r="K139" s="388"/>
      <c r="L139" s="388"/>
    </row>
    <row r="140" spans="1:12" ht="29.25" customHeight="1" x14ac:dyDescent="0.15">
      <c r="A140" s="388"/>
      <c r="B140" s="388"/>
      <c r="C140" s="388"/>
      <c r="D140" s="388"/>
      <c r="E140" s="388"/>
      <c r="F140" s="388"/>
      <c r="G140" s="388"/>
      <c r="H140" s="388"/>
      <c r="I140" s="388"/>
      <c r="J140" s="388"/>
      <c r="K140" s="388"/>
      <c r="L140" s="388"/>
    </row>
    <row r="141" spans="1:12" ht="29.25" customHeight="1" x14ac:dyDescent="0.15">
      <c r="A141" s="388"/>
      <c r="B141" s="388"/>
      <c r="C141" s="388"/>
      <c r="D141" s="388"/>
      <c r="E141" s="388"/>
      <c r="F141" s="388"/>
      <c r="G141" s="388"/>
      <c r="H141" s="388"/>
      <c r="I141" s="388"/>
      <c r="J141" s="388"/>
      <c r="K141" s="388"/>
      <c r="L141" s="388"/>
    </row>
    <row r="142" spans="1:12" s="42" customFormat="1" ht="29.25" customHeight="1" x14ac:dyDescent="0.15">
      <c r="A142" s="388" t="s">
        <v>828</v>
      </c>
      <c r="B142" s="388"/>
      <c r="C142" s="388"/>
      <c r="D142" s="388"/>
      <c r="E142" s="388"/>
      <c r="F142" s="388"/>
    </row>
    <row r="143" spans="1:12" s="42" customFormat="1" ht="29.25" customHeight="1" x14ac:dyDescent="0.15">
      <c r="A143" s="43"/>
      <c r="B143" s="44"/>
    </row>
    <row r="144" spans="1:12" s="42" customFormat="1" ht="29.25" customHeight="1" x14ac:dyDescent="0.15">
      <c r="A144" s="43"/>
      <c r="B144" s="44"/>
      <c r="C144" s="400" t="s">
        <v>120</v>
      </c>
      <c r="D144" s="400" t="s">
        <v>121</v>
      </c>
      <c r="E144" s="400"/>
      <c r="F144" s="406" t="s">
        <v>858</v>
      </c>
      <c r="G144" s="406"/>
      <c r="H144" s="406"/>
      <c r="I144" s="406"/>
      <c r="J144" s="406"/>
      <c r="K144" s="406"/>
      <c r="L144" s="406"/>
    </row>
    <row r="145" spans="1:16" s="42" customFormat="1" ht="29.25" customHeight="1" x14ac:dyDescent="0.15">
      <c r="A145" s="43"/>
      <c r="B145" s="44"/>
      <c r="C145" s="400"/>
      <c r="D145" s="400"/>
      <c r="E145" s="400"/>
      <c r="F145" s="406"/>
      <c r="G145" s="406"/>
      <c r="H145" s="406"/>
      <c r="I145" s="406"/>
      <c r="J145" s="406"/>
      <c r="K145" s="406"/>
      <c r="L145" s="406"/>
    </row>
    <row r="146" spans="1:16" s="42" customFormat="1" ht="29.25" customHeight="1" x14ac:dyDescent="0.15">
      <c r="A146" s="43"/>
      <c r="B146" s="44"/>
      <c r="C146" s="400"/>
      <c r="D146" s="400" t="s">
        <v>122</v>
      </c>
      <c r="E146" s="400"/>
      <c r="F146" s="406" t="s">
        <v>278</v>
      </c>
      <c r="G146" s="406"/>
      <c r="H146" s="406"/>
      <c r="I146" s="406"/>
      <c r="J146" s="406"/>
      <c r="K146" s="406"/>
      <c r="L146" s="17" t="s">
        <v>279</v>
      </c>
    </row>
    <row r="147" spans="1:16" ht="29.25" customHeight="1" x14ac:dyDescent="0.15">
      <c r="A147" s="38"/>
      <c r="B147" s="39"/>
      <c r="C147" s="5"/>
      <c r="D147" s="5"/>
      <c r="E147" s="5"/>
      <c r="F147" s="5"/>
      <c r="G147" s="5"/>
      <c r="H147" s="5"/>
      <c r="I147" s="5"/>
      <c r="J147" s="5"/>
      <c r="K147" s="5"/>
      <c r="L147" s="5"/>
    </row>
    <row r="148" spans="1:16" ht="29.25" customHeight="1" x14ac:dyDescent="0.15">
      <c r="A148" s="398" t="s">
        <v>845</v>
      </c>
      <c r="B148" s="399"/>
      <c r="C148" s="399"/>
      <c r="D148" s="399"/>
      <c r="E148" s="399"/>
      <c r="F148" s="399"/>
      <c r="G148" s="399"/>
      <c r="H148" s="399"/>
      <c r="I148" s="399"/>
      <c r="J148" s="399"/>
      <c r="K148" s="399"/>
      <c r="L148" s="399"/>
    </row>
    <row r="149" spans="1:16" ht="29.25" customHeight="1" x14ac:dyDescent="0.15">
      <c r="B149" s="39"/>
      <c r="C149" s="5"/>
      <c r="D149" s="5"/>
      <c r="E149" s="5"/>
      <c r="F149" s="5"/>
      <c r="G149" s="5"/>
      <c r="H149" s="5"/>
      <c r="I149" s="5"/>
      <c r="J149" s="5"/>
      <c r="K149" s="5"/>
      <c r="L149" s="5"/>
    </row>
    <row r="150" spans="1:16" ht="29.25" customHeight="1" x14ac:dyDescent="0.15">
      <c r="A150" s="400" t="s">
        <v>125</v>
      </c>
      <c r="B150" s="400"/>
      <c r="C150" s="400"/>
      <c r="D150" s="400"/>
      <c r="E150" s="400"/>
      <c r="F150" s="400"/>
      <c r="G150" s="400"/>
      <c r="H150" s="400"/>
      <c r="I150" s="400"/>
      <c r="J150" s="400"/>
      <c r="K150" s="400"/>
      <c r="L150" s="400"/>
    </row>
    <row r="151" spans="1:16" ht="29.25" customHeight="1" x14ac:dyDescent="0.15">
      <c r="A151" s="40"/>
      <c r="B151" s="40"/>
      <c r="C151" s="40"/>
      <c r="D151" s="40"/>
      <c r="E151" s="40"/>
      <c r="F151" s="40"/>
      <c r="G151" s="40"/>
      <c r="H151" s="40"/>
      <c r="I151" s="40"/>
      <c r="J151" s="40"/>
      <c r="K151" s="40"/>
      <c r="L151" s="40"/>
    </row>
    <row r="152" spans="1:16" ht="29.25" customHeight="1" x14ac:dyDescent="0.15">
      <c r="A152" s="401" t="s">
        <v>123</v>
      </c>
      <c r="B152" s="401"/>
      <c r="C152" s="401"/>
      <c r="D152" s="401"/>
      <c r="E152" s="401"/>
      <c r="F152" s="402" t="s">
        <v>117</v>
      </c>
      <c r="G152" s="402"/>
      <c r="H152" s="395" t="s">
        <v>118</v>
      </c>
      <c r="I152" s="395"/>
      <c r="J152" s="395" t="s">
        <v>119</v>
      </c>
      <c r="K152" s="395"/>
      <c r="L152" s="395"/>
      <c r="N152" s="14"/>
      <c r="O152" s="14"/>
      <c r="P152" s="14"/>
    </row>
    <row r="153" spans="1:16" ht="29.25" customHeight="1" x14ac:dyDescent="0.15">
      <c r="A153" s="403" t="s">
        <v>178</v>
      </c>
      <c r="B153" s="403"/>
      <c r="C153" s="403"/>
      <c r="D153" s="403"/>
      <c r="E153" s="403"/>
      <c r="F153" s="404" t="s">
        <v>182</v>
      </c>
      <c r="G153" s="404"/>
      <c r="H153" s="404" t="s">
        <v>5</v>
      </c>
      <c r="I153" s="404"/>
      <c r="J153" s="404">
        <v>500</v>
      </c>
      <c r="K153" s="405"/>
      <c r="L153" s="41"/>
      <c r="N153" s="391"/>
      <c r="O153" s="391"/>
      <c r="P153" s="14"/>
    </row>
    <row r="154" spans="1:16" ht="29.25" customHeight="1" x14ac:dyDescent="0.15">
      <c r="A154" s="392" t="s">
        <v>124</v>
      </c>
      <c r="B154" s="393"/>
      <c r="C154" s="393"/>
      <c r="D154" s="393"/>
      <c r="E154" s="394"/>
      <c r="F154" s="395"/>
      <c r="G154" s="395"/>
      <c r="H154" s="395"/>
      <c r="I154" s="395"/>
      <c r="J154" s="395"/>
      <c r="K154" s="396"/>
      <c r="L154" s="41"/>
      <c r="N154" s="391"/>
      <c r="O154" s="391"/>
      <c r="P154" s="14"/>
    </row>
    <row r="155" spans="1:16" ht="29.25" customHeight="1" x14ac:dyDescent="0.15">
      <c r="A155" s="397"/>
      <c r="B155" s="397"/>
      <c r="C155" s="397"/>
      <c r="D155" s="397"/>
      <c r="E155" s="397"/>
      <c r="F155" s="395"/>
      <c r="G155" s="395"/>
      <c r="H155" s="395"/>
      <c r="I155" s="395"/>
      <c r="J155" s="395"/>
      <c r="K155" s="396"/>
      <c r="L155" s="41"/>
      <c r="N155" s="391"/>
      <c r="O155" s="391"/>
      <c r="P155" s="14"/>
    </row>
    <row r="156" spans="1:16" ht="29.25" customHeight="1" x14ac:dyDescent="0.15">
      <c r="A156" s="397"/>
      <c r="B156" s="397"/>
      <c r="C156" s="397"/>
      <c r="D156" s="397"/>
      <c r="E156" s="397"/>
      <c r="F156" s="395"/>
      <c r="G156" s="395"/>
      <c r="H156" s="395"/>
      <c r="I156" s="395"/>
      <c r="J156" s="395"/>
      <c r="K156" s="396"/>
      <c r="L156" s="41"/>
      <c r="N156" s="391"/>
      <c r="O156" s="391"/>
      <c r="P156" s="14"/>
    </row>
    <row r="157" spans="1:16" ht="29.25" customHeight="1" x14ac:dyDescent="0.15">
      <c r="A157" s="38"/>
      <c r="B157" s="39"/>
      <c r="C157" s="5"/>
      <c r="D157" s="5"/>
      <c r="E157" s="5"/>
      <c r="F157" s="5"/>
      <c r="G157" s="5"/>
      <c r="H157" s="5"/>
      <c r="I157" s="5"/>
      <c r="J157" s="5"/>
      <c r="K157" s="5"/>
      <c r="L157" s="5"/>
      <c r="N157" s="14"/>
      <c r="O157" s="14"/>
      <c r="P157" s="14"/>
    </row>
    <row r="158" spans="1:16" ht="29.25" customHeight="1" x14ac:dyDescent="0.15">
      <c r="A158" s="38"/>
      <c r="B158" s="39"/>
      <c r="C158" s="5"/>
      <c r="D158" s="5"/>
      <c r="E158" s="5"/>
      <c r="F158" s="5"/>
      <c r="G158" s="5"/>
      <c r="H158" s="5"/>
      <c r="I158" s="5"/>
      <c r="J158" s="5"/>
      <c r="K158" s="5"/>
      <c r="L158" s="5"/>
    </row>
    <row r="159" spans="1:16" ht="29.25" customHeight="1" x14ac:dyDescent="0.15">
      <c r="A159" s="389" t="s">
        <v>179</v>
      </c>
      <c r="B159" s="389"/>
      <c r="C159" s="389"/>
      <c r="D159" s="389"/>
      <c r="E159" s="389"/>
      <c r="F159" s="389"/>
      <c r="G159" s="389"/>
      <c r="H159" s="389"/>
      <c r="I159" s="389"/>
      <c r="J159" s="389"/>
      <c r="K159" s="389"/>
      <c r="L159" s="389"/>
    </row>
    <row r="160" spans="1:16" ht="29.25" customHeight="1" x14ac:dyDescent="0.15">
      <c r="A160" s="38"/>
      <c r="B160" s="39"/>
      <c r="C160" s="5"/>
      <c r="D160" s="5"/>
      <c r="E160" s="5"/>
      <c r="F160" s="5"/>
      <c r="G160" s="5"/>
      <c r="H160" s="5"/>
      <c r="I160" s="5"/>
      <c r="J160" s="5"/>
      <c r="K160" s="5"/>
      <c r="L160" s="5"/>
    </row>
    <row r="161" spans="1:12" ht="29.25" customHeight="1" x14ac:dyDescent="0.15"/>
    <row r="162" spans="1:12" ht="29.25" customHeight="1" x14ac:dyDescent="0.15">
      <c r="A162" s="390" t="s">
        <v>126</v>
      </c>
      <c r="B162" s="390"/>
      <c r="C162" s="390"/>
      <c r="D162" s="390"/>
      <c r="E162" s="390"/>
      <c r="F162" s="390"/>
      <c r="G162" s="390"/>
      <c r="H162" s="390"/>
      <c r="I162" s="390"/>
      <c r="J162" s="390"/>
      <c r="K162" s="390"/>
      <c r="L162" s="390"/>
    </row>
    <row r="163" spans="1:12" ht="29.25" customHeight="1" x14ac:dyDescent="0.15">
      <c r="A163" s="390"/>
      <c r="B163" s="390"/>
      <c r="C163" s="390"/>
      <c r="D163" s="390"/>
      <c r="E163" s="390"/>
      <c r="F163" s="390"/>
      <c r="G163" s="390"/>
      <c r="H163" s="390"/>
      <c r="I163" s="390"/>
      <c r="J163" s="390"/>
      <c r="K163" s="390"/>
      <c r="L163" s="390"/>
    </row>
    <row r="164" spans="1:12" ht="29.25" customHeight="1" x14ac:dyDescent="0.15"/>
    <row r="165" spans="1:12" ht="29.25" customHeight="1" x14ac:dyDescent="0.15"/>
    <row r="166" spans="1:12" ht="29.25" customHeight="1" x14ac:dyDescent="0.15">
      <c r="A166" s="388" t="s">
        <v>127</v>
      </c>
      <c r="B166" s="388"/>
      <c r="C166" s="388"/>
      <c r="D166" s="388"/>
      <c r="E166" s="388"/>
      <c r="F166" s="388"/>
      <c r="G166" s="388"/>
      <c r="H166" s="388"/>
      <c r="I166" s="388"/>
      <c r="J166" s="388"/>
      <c r="K166" s="388"/>
      <c r="L166" s="388"/>
    </row>
    <row r="167" spans="1:12" ht="29.25" customHeight="1" x14ac:dyDescent="0.15">
      <c r="A167" s="388"/>
      <c r="B167" s="388"/>
      <c r="C167" s="388"/>
      <c r="D167" s="388"/>
      <c r="E167" s="388"/>
      <c r="F167" s="388"/>
      <c r="G167" s="388"/>
      <c r="H167" s="388"/>
      <c r="I167" s="388"/>
      <c r="J167" s="388"/>
      <c r="K167" s="388"/>
      <c r="L167" s="388"/>
    </row>
    <row r="168" spans="1:12" ht="29.25" customHeight="1" x14ac:dyDescent="0.15"/>
    <row r="169" spans="1:12" ht="29.25" customHeight="1" x14ac:dyDescent="0.15">
      <c r="A169" s="389" t="s">
        <v>128</v>
      </c>
      <c r="B169" s="389"/>
      <c r="C169" s="389"/>
      <c r="D169" s="389"/>
      <c r="E169" s="389"/>
      <c r="F169" s="389"/>
      <c r="G169" s="381" t="s">
        <v>162</v>
      </c>
      <c r="H169" s="381"/>
      <c r="I169" s="381"/>
      <c r="J169" s="381"/>
      <c r="K169" s="381"/>
      <c r="L169" s="381"/>
    </row>
    <row r="170" spans="1:12" ht="29.25" customHeight="1" x14ac:dyDescent="0.15">
      <c r="A170" s="389" t="s">
        <v>129</v>
      </c>
      <c r="B170" s="389"/>
      <c r="C170" s="389"/>
      <c r="D170" s="389"/>
      <c r="E170" s="389"/>
      <c r="F170" s="389"/>
      <c r="G170" s="381" t="s">
        <v>186</v>
      </c>
      <c r="H170" s="381"/>
      <c r="I170" s="381"/>
      <c r="J170" s="381"/>
      <c r="K170" s="381"/>
      <c r="L170" s="381"/>
    </row>
    <row r="171" spans="1:12" ht="29.25" customHeight="1" x14ac:dyDescent="0.15"/>
    <row r="172" spans="1:12" ht="29.25" customHeight="1" x14ac:dyDescent="0.15">
      <c r="A172" s="386" t="s">
        <v>829</v>
      </c>
      <c r="B172" s="387"/>
      <c r="C172" s="387"/>
      <c r="D172" s="387"/>
      <c r="E172" s="387"/>
      <c r="F172" s="387"/>
      <c r="G172" s="387"/>
      <c r="H172" s="387"/>
      <c r="I172" s="387"/>
      <c r="J172" s="387"/>
      <c r="K172" s="387"/>
      <c r="L172" s="387"/>
    </row>
    <row r="173" spans="1:12" ht="29.25" customHeight="1" x14ac:dyDescent="0.15"/>
    <row r="174" spans="1:12" ht="29.25" customHeight="1" x14ac:dyDescent="0.15">
      <c r="A174" s="388" t="s">
        <v>130</v>
      </c>
      <c r="B174" s="388"/>
      <c r="C174" s="388"/>
      <c r="D174" s="388"/>
      <c r="E174" s="388"/>
      <c r="F174" s="388"/>
      <c r="G174" s="388"/>
      <c r="H174" s="388"/>
      <c r="I174" s="388"/>
      <c r="J174" s="388"/>
      <c r="K174" s="388"/>
      <c r="L174" s="388"/>
    </row>
    <row r="175" spans="1:12" ht="29.25" customHeight="1" x14ac:dyDescent="0.15">
      <c r="A175" s="388" t="s">
        <v>871</v>
      </c>
      <c r="B175" s="388"/>
      <c r="C175" s="388"/>
      <c r="D175" s="388"/>
      <c r="E175" s="388"/>
      <c r="F175" s="388"/>
      <c r="G175" s="388"/>
      <c r="H175" s="388"/>
      <c r="I175" s="388"/>
      <c r="J175" s="388"/>
      <c r="K175" s="388"/>
      <c r="L175" s="388"/>
    </row>
    <row r="176" spans="1:12" ht="20.25" customHeight="1" x14ac:dyDescent="0.15">
      <c r="A176" s="63"/>
      <c r="B176" s="63"/>
      <c r="C176" s="63"/>
      <c r="D176" s="63"/>
      <c r="E176" s="63"/>
      <c r="F176" s="63"/>
      <c r="G176" s="63"/>
      <c r="H176" s="63"/>
      <c r="I176" s="63"/>
      <c r="J176" s="63"/>
      <c r="K176" s="63"/>
      <c r="L176" s="63"/>
    </row>
    <row r="177" spans="1:12" ht="20.25" customHeight="1" x14ac:dyDescent="0.15">
      <c r="A177" s="382" t="s">
        <v>131</v>
      </c>
      <c r="B177" s="382"/>
      <c r="C177" s="382"/>
      <c r="D177" s="383" t="s">
        <v>132</v>
      </c>
      <c r="E177" s="383"/>
      <c r="F177" s="383" t="s">
        <v>133</v>
      </c>
      <c r="G177" s="383"/>
      <c r="H177" s="383"/>
      <c r="I177" s="383" t="s">
        <v>18</v>
      </c>
      <c r="J177" s="383"/>
      <c r="K177" s="383"/>
      <c r="L177" s="65" t="s">
        <v>134</v>
      </c>
    </row>
    <row r="178" spans="1:12" ht="20.25" customHeight="1" x14ac:dyDescent="0.15">
      <c r="A178" s="384" t="s">
        <v>180</v>
      </c>
      <c r="B178" s="384"/>
      <c r="C178" s="384"/>
      <c r="D178" s="385" t="s">
        <v>187</v>
      </c>
      <c r="E178" s="385"/>
      <c r="F178" s="385" t="s">
        <v>32</v>
      </c>
      <c r="G178" s="385"/>
      <c r="H178" s="385"/>
      <c r="I178" s="385" t="s">
        <v>278</v>
      </c>
      <c r="J178" s="385"/>
      <c r="K178" s="385"/>
      <c r="L178" s="383"/>
    </row>
    <row r="179" spans="1:12" ht="20.25" customHeight="1" x14ac:dyDescent="0.15">
      <c r="A179" s="384"/>
      <c r="B179" s="384"/>
      <c r="C179" s="384"/>
      <c r="D179" s="385"/>
      <c r="E179" s="385"/>
      <c r="F179" s="385"/>
      <c r="G179" s="385"/>
      <c r="H179" s="385"/>
      <c r="I179" s="385"/>
      <c r="J179" s="385"/>
      <c r="K179" s="385"/>
      <c r="L179" s="383"/>
    </row>
    <row r="180" spans="1:12" ht="20.25" customHeight="1" x14ac:dyDescent="0.15">
      <c r="A180" s="382"/>
      <c r="B180" s="382"/>
      <c r="C180" s="382"/>
      <c r="D180" s="383"/>
      <c r="E180" s="383"/>
      <c r="F180" s="383"/>
      <c r="G180" s="383"/>
      <c r="H180" s="383"/>
      <c r="I180" s="383"/>
      <c r="J180" s="383"/>
      <c r="K180" s="383"/>
      <c r="L180" s="383"/>
    </row>
    <row r="181" spans="1:12" ht="20.25" customHeight="1" x14ac:dyDescent="0.15">
      <c r="A181" s="382"/>
      <c r="B181" s="382"/>
      <c r="C181" s="382"/>
      <c r="D181" s="383"/>
      <c r="E181" s="383"/>
      <c r="F181" s="383"/>
      <c r="G181" s="383"/>
      <c r="H181" s="383"/>
      <c r="I181" s="383"/>
      <c r="J181" s="383"/>
      <c r="K181" s="383"/>
      <c r="L181" s="383"/>
    </row>
    <row r="182" spans="1:12" ht="20.25" customHeight="1" x14ac:dyDescent="0.15">
      <c r="A182" s="382"/>
      <c r="B182" s="382"/>
      <c r="C182" s="382"/>
      <c r="D182" s="383"/>
      <c r="E182" s="383"/>
      <c r="F182" s="383"/>
      <c r="G182" s="383"/>
      <c r="H182" s="383"/>
      <c r="I182" s="383"/>
      <c r="J182" s="383"/>
      <c r="K182" s="383"/>
      <c r="L182" s="383"/>
    </row>
    <row r="183" spans="1:12" ht="20.25" customHeight="1" x14ac:dyDescent="0.15">
      <c r="A183" s="382"/>
      <c r="B183" s="382"/>
      <c r="C183" s="382"/>
      <c r="D183" s="383"/>
      <c r="E183" s="383"/>
      <c r="F183" s="383"/>
      <c r="G183" s="383"/>
      <c r="H183" s="383"/>
      <c r="I183" s="383"/>
      <c r="J183" s="383"/>
      <c r="K183" s="383"/>
      <c r="L183" s="383"/>
    </row>
    <row r="184" spans="1:12" ht="20.25" customHeight="1" x14ac:dyDescent="0.15">
      <c r="A184" s="382"/>
      <c r="B184" s="382"/>
      <c r="C184" s="382"/>
      <c r="D184" s="383"/>
      <c r="E184" s="383"/>
      <c r="F184" s="383"/>
      <c r="G184" s="383"/>
      <c r="H184" s="383"/>
      <c r="I184" s="383"/>
      <c r="J184" s="383"/>
      <c r="K184" s="383"/>
      <c r="L184" s="383"/>
    </row>
    <row r="185" spans="1:12" ht="20.25" customHeight="1" x14ac:dyDescent="0.15">
      <c r="A185" s="382"/>
      <c r="B185" s="382"/>
      <c r="C185" s="382"/>
      <c r="D185" s="383"/>
      <c r="E185" s="383"/>
      <c r="F185" s="383"/>
      <c r="G185" s="383"/>
      <c r="H185" s="383"/>
      <c r="I185" s="383"/>
      <c r="J185" s="383"/>
      <c r="K185" s="383"/>
      <c r="L185" s="383"/>
    </row>
    <row r="186" spans="1:12" ht="29.25" customHeight="1" x14ac:dyDescent="0.15">
      <c r="A186" s="379" t="s">
        <v>206</v>
      </c>
      <c r="B186" s="379"/>
      <c r="C186" s="379"/>
      <c r="D186" s="379"/>
      <c r="E186" s="379"/>
      <c r="F186" s="379"/>
      <c r="G186" s="379"/>
      <c r="H186" s="379"/>
      <c r="I186" s="379"/>
      <c r="J186" s="379"/>
      <c r="K186" s="379"/>
      <c r="L186" s="379"/>
    </row>
    <row r="187" spans="1:12" ht="29.25" customHeight="1" x14ac:dyDescent="0.15">
      <c r="A187" s="379"/>
      <c r="B187" s="379"/>
      <c r="C187" s="379"/>
      <c r="D187" s="379"/>
      <c r="E187" s="379"/>
      <c r="F187" s="379"/>
      <c r="G187" s="379"/>
      <c r="H187" s="379"/>
      <c r="I187" s="379"/>
      <c r="J187" s="379"/>
      <c r="K187" s="379"/>
      <c r="L187" s="379"/>
    </row>
    <row r="188" spans="1:12" ht="29.25" customHeight="1" x14ac:dyDescent="0.15">
      <c r="A188" s="380" t="s">
        <v>830</v>
      </c>
      <c r="B188" s="380"/>
      <c r="C188" s="380"/>
      <c r="D188" s="380"/>
      <c r="E188" s="380"/>
      <c r="F188" s="380"/>
      <c r="G188" s="380"/>
      <c r="H188" s="380"/>
      <c r="I188" s="380"/>
      <c r="J188" s="380"/>
      <c r="K188" s="380"/>
      <c r="L188" s="380"/>
    </row>
    <row r="189" spans="1:12" ht="29.25" customHeight="1" x14ac:dyDescent="0.15">
      <c r="A189" s="374" t="s">
        <v>846</v>
      </c>
      <c r="B189" s="374"/>
      <c r="C189" s="374"/>
      <c r="D189" s="374"/>
      <c r="E189" s="374"/>
      <c r="F189" s="374"/>
      <c r="G189" s="374"/>
      <c r="H189" s="374"/>
      <c r="I189" s="374"/>
      <c r="J189" s="374"/>
      <c r="K189" s="374"/>
      <c r="L189" s="374"/>
    </row>
    <row r="190" spans="1:12" ht="29.25" customHeight="1" x14ac:dyDescent="0.15"/>
    <row r="191" spans="1:12" ht="29.25" customHeight="1" x14ac:dyDescent="0.15">
      <c r="A191" s="10" t="s">
        <v>207</v>
      </c>
      <c r="G191" s="11" t="s">
        <v>208</v>
      </c>
      <c r="H191" s="375" t="s">
        <v>858</v>
      </c>
      <c r="I191" s="375"/>
      <c r="J191" s="375"/>
      <c r="K191" s="375"/>
      <c r="L191" s="375"/>
    </row>
    <row r="192" spans="1:12" ht="29.25" customHeight="1" x14ac:dyDescent="0.15">
      <c r="G192" s="11" t="s">
        <v>209</v>
      </c>
      <c r="H192" s="375" t="s">
        <v>170</v>
      </c>
      <c r="I192" s="375"/>
      <c r="J192" s="375"/>
      <c r="K192" s="375"/>
      <c r="L192" s="95" t="s">
        <v>20</v>
      </c>
    </row>
    <row r="193" spans="1:12" ht="29.25" customHeight="1" x14ac:dyDescent="0.15"/>
    <row r="194" spans="1:12" ht="29.25" customHeight="1" x14ac:dyDescent="0.15">
      <c r="A194" s="376" t="s">
        <v>210</v>
      </c>
      <c r="B194" s="376"/>
      <c r="C194" s="376"/>
      <c r="D194" s="376"/>
      <c r="E194" s="376"/>
      <c r="F194" s="376"/>
      <c r="G194" s="376"/>
      <c r="H194" s="376"/>
      <c r="I194" s="376"/>
      <c r="J194" s="376"/>
      <c r="K194" s="376"/>
      <c r="L194" s="376"/>
    </row>
    <row r="195" spans="1:12" ht="29.25" customHeight="1" x14ac:dyDescent="0.15">
      <c r="A195" s="376"/>
      <c r="B195" s="376"/>
      <c r="C195" s="376"/>
      <c r="D195" s="376"/>
      <c r="E195" s="376"/>
      <c r="F195" s="376"/>
      <c r="G195" s="376"/>
      <c r="H195" s="376"/>
      <c r="I195" s="376"/>
      <c r="J195" s="376"/>
      <c r="K195" s="376"/>
      <c r="L195" s="376"/>
    </row>
    <row r="196" spans="1:12" ht="29.25" customHeight="1" x14ac:dyDescent="0.15"/>
    <row r="197" spans="1:12" ht="29.25" customHeight="1" x14ac:dyDescent="0.15">
      <c r="A197" s="377" t="s">
        <v>831</v>
      </c>
      <c r="B197" s="377"/>
      <c r="C197" s="377"/>
      <c r="D197" s="377"/>
      <c r="E197" s="377"/>
      <c r="F197" s="377"/>
      <c r="G197" s="377"/>
      <c r="H197" s="377"/>
      <c r="I197" s="377"/>
      <c r="J197" s="377"/>
      <c r="K197" s="377"/>
      <c r="L197" s="377"/>
    </row>
    <row r="198" spans="1:12" ht="29.25" customHeight="1" x14ac:dyDescent="0.15">
      <c r="A198" s="377"/>
      <c r="B198" s="377"/>
      <c r="C198" s="377"/>
      <c r="D198" s="377"/>
      <c r="E198" s="377"/>
      <c r="F198" s="377"/>
      <c r="G198" s="377"/>
      <c r="H198" s="377"/>
      <c r="I198" s="377"/>
      <c r="J198" s="377"/>
      <c r="K198" s="377"/>
      <c r="L198" s="377"/>
    </row>
    <row r="199" spans="1:12" ht="29.25" customHeight="1" x14ac:dyDescent="0.15">
      <c r="A199" s="378" t="s">
        <v>262</v>
      </c>
      <c r="B199" s="378"/>
      <c r="C199" s="378"/>
      <c r="D199" s="378"/>
      <c r="E199" s="378"/>
      <c r="F199" s="378"/>
      <c r="G199" s="378"/>
      <c r="H199" s="378"/>
      <c r="I199" s="378"/>
      <c r="J199" s="378"/>
      <c r="K199" s="378"/>
      <c r="L199" s="378"/>
    </row>
    <row r="200" spans="1:12" ht="29.25" customHeight="1" x14ac:dyDescent="0.15"/>
    <row r="201" spans="1:12" ht="29.25" customHeight="1" x14ac:dyDescent="0.15">
      <c r="A201" s="372" t="s">
        <v>0</v>
      </c>
      <c r="B201" s="372"/>
      <c r="C201" s="372"/>
      <c r="D201" s="372"/>
      <c r="E201" s="372"/>
      <c r="F201" s="372"/>
      <c r="G201" s="372"/>
      <c r="H201" s="372"/>
      <c r="I201" s="372"/>
      <c r="J201" s="372"/>
      <c r="K201" s="372"/>
      <c r="L201" s="372"/>
    </row>
    <row r="202" spans="1:12" ht="29.25" customHeight="1" x14ac:dyDescent="0.15"/>
    <row r="203" spans="1:12" ht="29.25" customHeight="1" x14ac:dyDescent="0.15">
      <c r="A203" s="93">
        <v>1</v>
      </c>
      <c r="B203" s="371" t="s">
        <v>25</v>
      </c>
      <c r="C203" s="371"/>
      <c r="E203" s="381" t="s">
        <v>183</v>
      </c>
      <c r="F203" s="381"/>
      <c r="G203" s="381"/>
      <c r="H203" s="381"/>
      <c r="I203" s="381"/>
      <c r="J203" s="381"/>
      <c r="K203" s="381"/>
      <c r="L203" s="381"/>
    </row>
    <row r="204" spans="1:12" ht="14.1" customHeight="1" x14ac:dyDescent="0.15">
      <c r="A204" s="93"/>
      <c r="B204" s="92"/>
      <c r="C204" s="11"/>
    </row>
    <row r="205" spans="1:12" ht="29.25" customHeight="1" x14ac:dyDescent="0.15">
      <c r="A205" s="93">
        <v>2</v>
      </c>
      <c r="B205" s="371" t="s">
        <v>23</v>
      </c>
      <c r="C205" s="371"/>
      <c r="E205" s="373" t="s">
        <v>217</v>
      </c>
      <c r="F205" s="373"/>
      <c r="G205" s="373"/>
      <c r="H205" s="373"/>
      <c r="I205" s="373"/>
      <c r="J205" s="373"/>
    </row>
    <row r="206" spans="1:12" ht="14.1" customHeight="1" x14ac:dyDescent="0.15">
      <c r="A206" s="93"/>
      <c r="B206" s="92"/>
      <c r="C206" s="11"/>
    </row>
    <row r="207" spans="1:12" ht="29.25" customHeight="1" x14ac:dyDescent="0.15">
      <c r="A207" s="93">
        <v>3</v>
      </c>
      <c r="B207" s="371" t="s">
        <v>212</v>
      </c>
      <c r="C207" s="371"/>
      <c r="E207" s="2" t="s">
        <v>213</v>
      </c>
    </row>
    <row r="208" spans="1:12" ht="14.1" customHeight="1" x14ac:dyDescent="0.15">
      <c r="A208" s="93"/>
      <c r="B208" s="92"/>
      <c r="C208" s="11"/>
    </row>
    <row r="209" spans="1:12" ht="29.25" customHeight="1" x14ac:dyDescent="0.15">
      <c r="A209" s="93">
        <v>4</v>
      </c>
      <c r="B209" s="371" t="s">
        <v>265</v>
      </c>
      <c r="C209" s="371"/>
      <c r="E209" s="2" t="s">
        <v>832</v>
      </c>
    </row>
    <row r="210" spans="1:12" ht="29.25" customHeight="1" x14ac:dyDescent="0.15"/>
    <row r="211" spans="1:12" ht="29.25" customHeight="1" x14ac:dyDescent="0.15"/>
    <row r="212" spans="1:12" ht="29.25" customHeight="1" x14ac:dyDescent="0.15"/>
    <row r="213" spans="1:12" ht="29.25" customHeight="1" x14ac:dyDescent="0.15">
      <c r="A213" s="379" t="s">
        <v>206</v>
      </c>
      <c r="B213" s="379"/>
      <c r="C213" s="379"/>
      <c r="D213" s="379"/>
      <c r="E213" s="379"/>
      <c r="F213" s="379"/>
      <c r="G213" s="379"/>
      <c r="H213" s="379"/>
      <c r="I213" s="379"/>
      <c r="J213" s="379"/>
      <c r="K213" s="379"/>
      <c r="L213" s="379"/>
    </row>
    <row r="214" spans="1:12" ht="29.25" customHeight="1" x14ac:dyDescent="0.15">
      <c r="A214" s="379"/>
      <c r="B214" s="379"/>
      <c r="C214" s="379"/>
      <c r="D214" s="379"/>
      <c r="E214" s="379"/>
      <c r="F214" s="379"/>
      <c r="G214" s="379"/>
      <c r="H214" s="379"/>
      <c r="I214" s="379"/>
      <c r="J214" s="379"/>
      <c r="K214" s="379"/>
      <c r="L214" s="379"/>
    </row>
    <row r="215" spans="1:12" ht="29.25" customHeight="1" x14ac:dyDescent="0.15">
      <c r="A215" s="380" t="s">
        <v>833</v>
      </c>
      <c r="B215" s="380"/>
      <c r="C215" s="380"/>
      <c r="D215" s="380"/>
      <c r="E215" s="380"/>
      <c r="F215" s="380"/>
      <c r="G215" s="380"/>
      <c r="H215" s="380"/>
      <c r="I215" s="380"/>
      <c r="J215" s="380"/>
      <c r="K215" s="380"/>
      <c r="L215" s="380"/>
    </row>
    <row r="216" spans="1:12" ht="29.25" customHeight="1" x14ac:dyDescent="0.15">
      <c r="A216" s="374" t="s">
        <v>846</v>
      </c>
      <c r="B216" s="374"/>
      <c r="C216" s="374"/>
      <c r="D216" s="374"/>
      <c r="E216" s="374"/>
      <c r="F216" s="374"/>
      <c r="G216" s="374"/>
      <c r="H216" s="374"/>
      <c r="I216" s="374"/>
      <c r="J216" s="374"/>
      <c r="K216" s="374"/>
      <c r="L216" s="374"/>
    </row>
    <row r="217" spans="1:12" ht="29.25" customHeight="1" x14ac:dyDescent="0.15"/>
    <row r="218" spans="1:12" ht="29.25" customHeight="1" x14ac:dyDescent="0.15">
      <c r="A218" s="10" t="s">
        <v>207</v>
      </c>
      <c r="G218" s="11" t="s">
        <v>208</v>
      </c>
      <c r="H218" s="375" t="s">
        <v>858</v>
      </c>
      <c r="I218" s="375"/>
      <c r="J218" s="375"/>
      <c r="K218" s="375"/>
      <c r="L218" s="375"/>
    </row>
    <row r="219" spans="1:12" ht="29.25" customHeight="1" x14ac:dyDescent="0.15">
      <c r="G219" s="11" t="s">
        <v>209</v>
      </c>
      <c r="H219" s="375" t="s">
        <v>170</v>
      </c>
      <c r="I219" s="375"/>
      <c r="J219" s="375"/>
      <c r="K219" s="375"/>
      <c r="L219" s="95" t="s">
        <v>20</v>
      </c>
    </row>
    <row r="220" spans="1:12" ht="29.25" customHeight="1" x14ac:dyDescent="0.15"/>
    <row r="221" spans="1:12" ht="29.25" customHeight="1" x14ac:dyDescent="0.15">
      <c r="A221" s="376" t="s">
        <v>214</v>
      </c>
      <c r="B221" s="376"/>
      <c r="C221" s="376"/>
      <c r="D221" s="376"/>
      <c r="E221" s="376"/>
      <c r="F221" s="376"/>
      <c r="G221" s="376"/>
      <c r="H221" s="376"/>
      <c r="I221" s="376"/>
      <c r="J221" s="376"/>
      <c r="K221" s="376"/>
      <c r="L221" s="376"/>
    </row>
    <row r="222" spans="1:12" ht="29.25" customHeight="1" x14ac:dyDescent="0.15">
      <c r="A222" s="376"/>
      <c r="B222" s="376"/>
      <c r="C222" s="376"/>
      <c r="D222" s="376"/>
      <c r="E222" s="376"/>
      <c r="F222" s="376"/>
      <c r="G222" s="376"/>
      <c r="H222" s="376"/>
      <c r="I222" s="376"/>
      <c r="J222" s="376"/>
      <c r="K222" s="376"/>
      <c r="L222" s="376"/>
    </row>
    <row r="223" spans="1:12" ht="29.25" customHeight="1" x14ac:dyDescent="0.15"/>
    <row r="224" spans="1:12" ht="29.25" customHeight="1" x14ac:dyDescent="0.15">
      <c r="A224" s="377" t="s">
        <v>834</v>
      </c>
      <c r="B224" s="377"/>
      <c r="C224" s="377"/>
      <c r="D224" s="377"/>
      <c r="E224" s="377"/>
      <c r="F224" s="377"/>
      <c r="G224" s="377"/>
      <c r="H224" s="377"/>
      <c r="I224" s="377"/>
      <c r="J224" s="377"/>
      <c r="K224" s="377"/>
      <c r="L224" s="377"/>
    </row>
    <row r="225" spans="1:12" ht="29.25" customHeight="1" x14ac:dyDescent="0.15">
      <c r="A225" s="377"/>
      <c r="B225" s="377"/>
      <c r="C225" s="377"/>
      <c r="D225" s="377"/>
      <c r="E225" s="377"/>
      <c r="F225" s="377"/>
      <c r="G225" s="377"/>
      <c r="H225" s="377"/>
      <c r="I225" s="377"/>
      <c r="J225" s="377"/>
      <c r="K225" s="377"/>
      <c r="L225" s="377"/>
    </row>
    <row r="226" spans="1:12" ht="29.25" customHeight="1" x14ac:dyDescent="0.15">
      <c r="A226" s="378" t="s">
        <v>263</v>
      </c>
      <c r="B226" s="378"/>
      <c r="C226" s="378"/>
      <c r="D226" s="378"/>
      <c r="E226" s="378"/>
      <c r="F226" s="378"/>
      <c r="G226" s="378"/>
      <c r="H226" s="378"/>
      <c r="I226" s="378"/>
      <c r="J226" s="378"/>
      <c r="K226" s="378"/>
      <c r="L226" s="378"/>
    </row>
    <row r="227" spans="1:12" ht="29.25" customHeight="1" x14ac:dyDescent="0.15"/>
    <row r="228" spans="1:12" ht="29.25" customHeight="1" x14ac:dyDescent="0.15">
      <c r="A228" s="372" t="s">
        <v>0</v>
      </c>
      <c r="B228" s="372"/>
      <c r="C228" s="372"/>
      <c r="D228" s="372"/>
      <c r="E228" s="372"/>
      <c r="F228" s="372"/>
      <c r="G228" s="372"/>
      <c r="H228" s="372"/>
      <c r="I228" s="372"/>
      <c r="J228" s="372"/>
      <c r="K228" s="372"/>
      <c r="L228" s="372"/>
    </row>
    <row r="229" spans="1:12" ht="29.25" customHeight="1" x14ac:dyDescent="0.15"/>
    <row r="230" spans="1:12" ht="29.25" customHeight="1" x14ac:dyDescent="0.15">
      <c r="A230" s="93">
        <v>1</v>
      </c>
      <c r="B230" s="371" t="s">
        <v>25</v>
      </c>
      <c r="C230" s="371"/>
      <c r="E230" s="343" t="s">
        <v>211</v>
      </c>
      <c r="F230" s="343"/>
      <c r="G230" s="343"/>
      <c r="H230" s="343"/>
      <c r="I230" s="343"/>
      <c r="J230" s="343"/>
      <c r="K230" s="343"/>
      <c r="L230" s="343"/>
    </row>
    <row r="231" spans="1:12" ht="14.1" customHeight="1" x14ac:dyDescent="0.15">
      <c r="A231" s="93"/>
      <c r="B231" s="92"/>
      <c r="C231" s="11"/>
    </row>
    <row r="232" spans="1:12" ht="29.25" customHeight="1" x14ac:dyDescent="0.15">
      <c r="A232" s="93">
        <v>2</v>
      </c>
      <c r="B232" s="371" t="s">
        <v>23</v>
      </c>
      <c r="C232" s="371"/>
      <c r="E232" s="373" t="s">
        <v>217</v>
      </c>
      <c r="F232" s="373"/>
      <c r="G232" s="373"/>
      <c r="H232" s="373"/>
      <c r="I232" s="373"/>
      <c r="J232" s="373"/>
    </row>
    <row r="233" spans="1:12" ht="14.1" customHeight="1" x14ac:dyDescent="0.15">
      <c r="A233" s="93"/>
      <c r="B233" s="92"/>
      <c r="C233" s="11"/>
    </row>
    <row r="234" spans="1:12" ht="29.25" customHeight="1" x14ac:dyDescent="0.15">
      <c r="A234" s="93">
        <v>3</v>
      </c>
      <c r="B234" s="371" t="s">
        <v>215</v>
      </c>
      <c r="C234" s="371"/>
      <c r="E234" s="343" t="s">
        <v>216</v>
      </c>
      <c r="F234" s="343"/>
      <c r="G234" s="343"/>
      <c r="H234" s="343"/>
      <c r="I234" s="343"/>
      <c r="J234" s="343"/>
      <c r="K234" s="343"/>
      <c r="L234" s="343"/>
    </row>
    <row r="235" spans="1:12" ht="14.1" customHeight="1" x14ac:dyDescent="0.15">
      <c r="A235" s="93"/>
      <c r="B235" s="92"/>
      <c r="C235" s="11"/>
    </row>
    <row r="236" spans="1:12" ht="29.25" customHeight="1" x14ac:dyDescent="0.15">
      <c r="A236" s="93">
        <v>4</v>
      </c>
      <c r="B236" s="371" t="s">
        <v>265</v>
      </c>
      <c r="C236" s="371"/>
      <c r="E236" s="7" t="s">
        <v>835</v>
      </c>
      <c r="F236" s="7"/>
      <c r="G236" s="7"/>
      <c r="H236" s="7"/>
      <c r="I236" s="7"/>
      <c r="J236" s="7"/>
      <c r="K236" s="7"/>
      <c r="L236" s="7"/>
    </row>
    <row r="237" spans="1:12" ht="29.25" customHeight="1" x14ac:dyDescent="0.15"/>
    <row r="238" spans="1:12" ht="29.25" customHeight="1" x14ac:dyDescent="0.15"/>
    <row r="239" spans="1:12" ht="29.25" customHeight="1" x14ac:dyDescent="0.15"/>
  </sheetData>
  <mergeCells count="200">
    <mergeCell ref="I66:L66"/>
    <mergeCell ref="A74:B75"/>
    <mergeCell ref="D74:L74"/>
    <mergeCell ref="D75:L75"/>
    <mergeCell ref="A91:D91"/>
    <mergeCell ref="F91:J91"/>
    <mergeCell ref="A1:L1"/>
    <mergeCell ref="A3:L3"/>
    <mergeCell ref="G7:L7"/>
    <mergeCell ref="H5:L5"/>
    <mergeCell ref="C8:K9"/>
    <mergeCell ref="A11:L12"/>
    <mergeCell ref="B31:D31"/>
    <mergeCell ref="A33:L34"/>
    <mergeCell ref="A35:L35"/>
    <mergeCell ref="B22:D22"/>
    <mergeCell ref="F22:H22"/>
    <mergeCell ref="B24:D24"/>
    <mergeCell ref="A14:L14"/>
    <mergeCell ref="B16:D16"/>
    <mergeCell ref="F16:K16"/>
    <mergeCell ref="B18:D18"/>
    <mergeCell ref="F18:K18"/>
    <mergeCell ref="B20:D20"/>
    <mergeCell ref="F20:L20"/>
    <mergeCell ref="A36:L36"/>
    <mergeCell ref="H38:L38"/>
    <mergeCell ref="H39:K39"/>
    <mergeCell ref="I26:L26"/>
    <mergeCell ref="I27:J27"/>
    <mergeCell ref="K27:L27"/>
    <mergeCell ref="A28:F29"/>
    <mergeCell ref="G28:G29"/>
    <mergeCell ref="H28:H29"/>
    <mergeCell ref="I28:J29"/>
    <mergeCell ref="K28:L29"/>
    <mergeCell ref="A26:F27"/>
    <mergeCell ref="G26:G27"/>
    <mergeCell ref="H26:H27"/>
    <mergeCell ref="A41:L42"/>
    <mergeCell ref="A44:L45"/>
    <mergeCell ref="A47:L47"/>
    <mergeCell ref="B49:C49"/>
    <mergeCell ref="E49:L49"/>
    <mergeCell ref="B51:C51"/>
    <mergeCell ref="E51:H51"/>
    <mergeCell ref="A60:E60"/>
    <mergeCell ref="A61:L61"/>
    <mergeCell ref="A62:L62"/>
    <mergeCell ref="A64:F64"/>
    <mergeCell ref="B53:C53"/>
    <mergeCell ref="E53:K53"/>
    <mergeCell ref="D70:L70"/>
    <mergeCell ref="A186:L187"/>
    <mergeCell ref="A188:L188"/>
    <mergeCell ref="A189:L189"/>
    <mergeCell ref="H191:L191"/>
    <mergeCell ref="I65:L65"/>
    <mergeCell ref="I67:K67"/>
    <mergeCell ref="A68:L69"/>
    <mergeCell ref="A70:C70"/>
    <mergeCell ref="D73:L73"/>
    <mergeCell ref="I77:L77"/>
    <mergeCell ref="A84:L85"/>
    <mergeCell ref="A86:L86"/>
    <mergeCell ref="I88:L88"/>
    <mergeCell ref="A71:C71"/>
    <mergeCell ref="D71:F71"/>
    <mergeCell ref="G71:H71"/>
    <mergeCell ref="I71:L71"/>
    <mergeCell ref="D72:L72"/>
    <mergeCell ref="A72:B73"/>
    <mergeCell ref="B100:D100"/>
    <mergeCell ref="I89:L89"/>
    <mergeCell ref="D96:E96"/>
    <mergeCell ref="F96:K96"/>
    <mergeCell ref="A108:C108"/>
    <mergeCell ref="A92:D92"/>
    <mergeCell ref="F92:J92"/>
    <mergeCell ref="C95:K95"/>
    <mergeCell ref="C94:K94"/>
    <mergeCell ref="C99:D99"/>
    <mergeCell ref="D109:H109"/>
    <mergeCell ref="F113:H113"/>
    <mergeCell ref="A114:C114"/>
    <mergeCell ref="D114:H114"/>
    <mergeCell ref="I116:L116"/>
    <mergeCell ref="A115:C115"/>
    <mergeCell ref="D115:K115"/>
    <mergeCell ref="B101:D101"/>
    <mergeCell ref="A104:L104"/>
    <mergeCell ref="A106:C106"/>
    <mergeCell ref="D106:K106"/>
    <mergeCell ref="A131:D131"/>
    <mergeCell ref="E131:K131"/>
    <mergeCell ref="E125:K125"/>
    <mergeCell ref="A126:D126"/>
    <mergeCell ref="E126:K126"/>
    <mergeCell ref="E128:K128"/>
    <mergeCell ref="E129:K129"/>
    <mergeCell ref="E130:K130"/>
    <mergeCell ref="A118:D118"/>
    <mergeCell ref="A120:D120"/>
    <mergeCell ref="A121:D121"/>
    <mergeCell ref="A122:D122"/>
    <mergeCell ref="A123:D123"/>
    <mergeCell ref="A142:F142"/>
    <mergeCell ref="C144:C146"/>
    <mergeCell ref="D144:E145"/>
    <mergeCell ref="F144:L145"/>
    <mergeCell ref="D146:E146"/>
    <mergeCell ref="F146:K146"/>
    <mergeCell ref="A134:L135"/>
    <mergeCell ref="A136:L136"/>
    <mergeCell ref="A137:L137"/>
    <mergeCell ref="A138:L141"/>
    <mergeCell ref="A148:L148"/>
    <mergeCell ref="A150:L150"/>
    <mergeCell ref="A152:E152"/>
    <mergeCell ref="F152:G152"/>
    <mergeCell ref="H152:I152"/>
    <mergeCell ref="J152:L152"/>
    <mergeCell ref="F156:G156"/>
    <mergeCell ref="H156:I156"/>
    <mergeCell ref="J156:K156"/>
    <mergeCell ref="A153:E153"/>
    <mergeCell ref="F153:G153"/>
    <mergeCell ref="H153:I153"/>
    <mergeCell ref="J153:K153"/>
    <mergeCell ref="N153:O156"/>
    <mergeCell ref="A154:E154"/>
    <mergeCell ref="F154:G154"/>
    <mergeCell ref="H154:I154"/>
    <mergeCell ref="J154:K154"/>
    <mergeCell ref="A155:E155"/>
    <mergeCell ref="F155:G155"/>
    <mergeCell ref="H155:I155"/>
    <mergeCell ref="J155:K155"/>
    <mergeCell ref="A156:E156"/>
    <mergeCell ref="A172:L172"/>
    <mergeCell ref="A174:L174"/>
    <mergeCell ref="A175:L175"/>
    <mergeCell ref="A177:C177"/>
    <mergeCell ref="D177:E177"/>
    <mergeCell ref="F177:H177"/>
    <mergeCell ref="I177:K177"/>
    <mergeCell ref="A159:L159"/>
    <mergeCell ref="A162:L163"/>
    <mergeCell ref="A166:L167"/>
    <mergeCell ref="A169:F169"/>
    <mergeCell ref="G169:L169"/>
    <mergeCell ref="A170:F170"/>
    <mergeCell ref="G170:L170"/>
    <mergeCell ref="A178:C179"/>
    <mergeCell ref="D178:E179"/>
    <mergeCell ref="F178:H179"/>
    <mergeCell ref="I178:K179"/>
    <mergeCell ref="L178:L179"/>
    <mergeCell ref="A180:C181"/>
    <mergeCell ref="D180:E181"/>
    <mergeCell ref="F180:H181"/>
    <mergeCell ref="I180:K181"/>
    <mergeCell ref="L180:L181"/>
    <mergeCell ref="A182:C183"/>
    <mergeCell ref="D182:E183"/>
    <mergeCell ref="F182:H183"/>
    <mergeCell ref="I182:K183"/>
    <mergeCell ref="L182:L183"/>
    <mergeCell ref="A184:C185"/>
    <mergeCell ref="D184:E185"/>
    <mergeCell ref="F184:H185"/>
    <mergeCell ref="I184:K185"/>
    <mergeCell ref="L184:L185"/>
    <mergeCell ref="B205:C205"/>
    <mergeCell ref="E205:J205"/>
    <mergeCell ref="B207:C207"/>
    <mergeCell ref="B209:C209"/>
    <mergeCell ref="A213:L214"/>
    <mergeCell ref="A215:L215"/>
    <mergeCell ref="H192:K192"/>
    <mergeCell ref="A194:L195"/>
    <mergeCell ref="A197:L198"/>
    <mergeCell ref="A199:L199"/>
    <mergeCell ref="A201:L201"/>
    <mergeCell ref="B203:C203"/>
    <mergeCell ref="E203:L203"/>
    <mergeCell ref="B236:C236"/>
    <mergeCell ref="A228:L228"/>
    <mergeCell ref="B230:C230"/>
    <mergeCell ref="E230:L230"/>
    <mergeCell ref="B232:C232"/>
    <mergeCell ref="E232:J232"/>
    <mergeCell ref="B234:C234"/>
    <mergeCell ref="E234:L234"/>
    <mergeCell ref="A216:L216"/>
    <mergeCell ref="H218:L218"/>
    <mergeCell ref="H219:K219"/>
    <mergeCell ref="A221:L222"/>
    <mergeCell ref="A224:L225"/>
    <mergeCell ref="A226:L226"/>
  </mergeCells>
  <phoneticPr fontId="33"/>
  <printOptions horizontalCentered="1"/>
  <pageMargins left="0.98425196850393704" right="0.27559055118110237" top="0.98425196850393704" bottom="0.98425196850393704" header="0.51181102362204722" footer="0.51181102362204722"/>
  <pageSetup paperSize="9" scale="99" orientation="portrait" r:id="rId1"/>
  <headerFooter>
    <oddFooter>&amp;C&amp;P/&amp;N</oddFooter>
  </headerFooter>
  <rowBreaks count="4" manualBreakCount="4">
    <brk id="59" max="11" man="1"/>
    <brk id="103" max="11" man="1"/>
    <brk id="185" max="11" man="1"/>
    <brk id="211" max="11"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87"/>
  <sheetViews>
    <sheetView view="pageBreakPreview" zoomScaleNormal="100" zoomScaleSheetLayoutView="100" workbookViewId="0">
      <selection activeCell="B4" sqref="B4"/>
    </sheetView>
  </sheetViews>
  <sheetFormatPr defaultRowHeight="20.25" customHeight="1" x14ac:dyDescent="0.15"/>
  <cols>
    <col min="1" max="1" width="9" style="3"/>
    <col min="2" max="2" width="9" style="2"/>
    <col min="3" max="3" width="18" style="2" bestFit="1" customWidth="1"/>
    <col min="4" max="16384" width="9" style="2"/>
  </cols>
  <sheetData>
    <row r="1" spans="1:9" ht="20.25" customHeight="1" x14ac:dyDescent="0.15">
      <c r="A1" s="17"/>
      <c r="B1" s="17"/>
      <c r="C1" s="17"/>
      <c r="D1" s="17"/>
      <c r="E1" s="17"/>
      <c r="F1" s="17"/>
      <c r="G1" s="17"/>
      <c r="H1" s="17"/>
      <c r="I1" s="17"/>
    </row>
    <row r="2" spans="1:9" ht="20.25" customHeight="1" x14ac:dyDescent="0.15">
      <c r="A2" s="17"/>
      <c r="B2" s="17"/>
      <c r="C2" s="17"/>
      <c r="D2" s="17"/>
      <c r="E2" s="17"/>
      <c r="F2" s="17"/>
      <c r="G2" s="17"/>
      <c r="H2" s="17"/>
      <c r="I2" s="17"/>
    </row>
    <row r="4" spans="1:9" ht="29.25" customHeight="1" x14ac:dyDescent="0.15"/>
    <row r="5" spans="1:9" ht="29.25" customHeight="1" x14ac:dyDescent="0.15"/>
    <row r="6" spans="1:9" ht="29.25" customHeight="1" x14ac:dyDescent="0.15">
      <c r="A6" s="483" t="s">
        <v>153</v>
      </c>
      <c r="B6" s="483"/>
      <c r="C6" s="483"/>
      <c r="D6" s="483"/>
      <c r="E6" s="483"/>
      <c r="F6" s="483"/>
      <c r="G6" s="483"/>
      <c r="H6" s="483"/>
      <c r="I6" s="78"/>
    </row>
    <row r="7" spans="1:9" ht="29.25" customHeight="1" x14ac:dyDescent="0.15">
      <c r="B7" s="375"/>
      <c r="C7" s="375"/>
      <c r="D7" s="375"/>
      <c r="E7" s="375"/>
      <c r="F7" s="375"/>
      <c r="G7" s="375"/>
    </row>
    <row r="8" spans="1:9" ht="29.25" customHeight="1" x14ac:dyDescent="0.15">
      <c r="B8" s="490" t="s">
        <v>277</v>
      </c>
      <c r="C8" s="490"/>
      <c r="D8" s="490"/>
      <c r="E8" s="490"/>
      <c r="F8" s="490"/>
      <c r="G8" s="490"/>
      <c r="H8" s="114"/>
      <c r="I8" s="79"/>
    </row>
    <row r="9" spans="1:9" ht="29.25" customHeight="1" x14ac:dyDescent="0.15">
      <c r="A9" s="489" t="s">
        <v>156</v>
      </c>
      <c r="B9" s="489"/>
      <c r="C9" s="489"/>
      <c r="D9" s="489"/>
      <c r="E9" s="489"/>
      <c r="F9" s="489"/>
      <c r="G9" s="489"/>
      <c r="H9" s="489"/>
      <c r="I9" s="79"/>
    </row>
    <row r="10" spans="1:9" ht="29.25" customHeight="1" x14ac:dyDescent="0.15">
      <c r="A10" s="489"/>
      <c r="B10" s="489"/>
      <c r="C10" s="489"/>
      <c r="D10" s="489"/>
      <c r="E10" s="489"/>
      <c r="F10" s="489"/>
      <c r="G10" s="489"/>
      <c r="H10" s="489"/>
      <c r="I10" s="79"/>
    </row>
    <row r="11" spans="1:9" ht="29.25" customHeight="1" x14ac:dyDescent="0.15"/>
    <row r="12" spans="1:9" ht="29.25" customHeight="1" x14ac:dyDescent="0.15">
      <c r="B12" s="484" t="s">
        <v>155</v>
      </c>
      <c r="C12" s="484"/>
      <c r="D12" s="484"/>
      <c r="E12" s="484"/>
      <c r="F12" s="484"/>
      <c r="G12" s="484"/>
      <c r="H12" s="80"/>
    </row>
    <row r="13" spans="1:9" ht="29.25" customHeight="1" x14ac:dyDescent="0.15">
      <c r="B13" s="485"/>
      <c r="C13" s="485"/>
      <c r="D13" s="485"/>
      <c r="E13" s="485"/>
      <c r="F13" s="485"/>
      <c r="G13" s="485"/>
      <c r="H13" s="80"/>
    </row>
    <row r="14" spans="1:9" ht="29.25" customHeight="1" x14ac:dyDescent="0.15"/>
    <row r="15" spans="1:9" ht="29.25" customHeight="1" x14ac:dyDescent="0.15"/>
    <row r="16" spans="1:9" ht="29.25" customHeight="1" x14ac:dyDescent="0.15"/>
    <row r="17" spans="1:9" ht="29.25" customHeight="1" x14ac:dyDescent="0.15"/>
    <row r="18" spans="1:9" ht="29.25" customHeight="1" x14ac:dyDescent="0.15">
      <c r="B18" s="18"/>
      <c r="C18" s="18"/>
      <c r="D18" s="18"/>
      <c r="E18" s="18"/>
      <c r="F18" s="18"/>
      <c r="G18" s="18"/>
      <c r="H18" s="18"/>
      <c r="I18" s="18"/>
    </row>
    <row r="19" spans="1:9" ht="29.25" customHeight="1" x14ac:dyDescent="0.15"/>
    <row r="20" spans="1:9" ht="29.25" customHeight="1" x14ac:dyDescent="0.15">
      <c r="G20" s="1"/>
    </row>
    <row r="21" spans="1:9" ht="29.25" customHeight="1" x14ac:dyDescent="0.15">
      <c r="C21" s="491" t="s">
        <v>837</v>
      </c>
      <c r="D21" s="491"/>
      <c r="E21" s="491"/>
      <c r="F21" s="491"/>
      <c r="G21" s="1"/>
    </row>
    <row r="22" spans="1:9" ht="29.25" customHeight="1" x14ac:dyDescent="0.15">
      <c r="G22" s="1"/>
    </row>
    <row r="23" spans="1:9" ht="29.25" customHeight="1" x14ac:dyDescent="0.15">
      <c r="B23" s="406" t="s">
        <v>276</v>
      </c>
      <c r="C23" s="406"/>
      <c r="D23" s="406"/>
      <c r="E23" s="406"/>
      <c r="F23" s="406"/>
      <c r="G23" s="406"/>
      <c r="H23" s="17"/>
    </row>
    <row r="24" spans="1:9" ht="29.25" customHeight="1" x14ac:dyDescent="0.15"/>
    <row r="25" spans="1:9" ht="29.25" customHeight="1" x14ac:dyDescent="0.15"/>
    <row r="26" spans="1:9" ht="29.25" customHeight="1" x14ac:dyDescent="0.15"/>
    <row r="27" spans="1:9" s="5" customFormat="1" ht="29.25" customHeight="1" x14ac:dyDescent="0.15">
      <c r="A27" s="4"/>
    </row>
    <row r="28" spans="1:9" ht="29.25" customHeight="1" x14ac:dyDescent="0.15">
      <c r="E28" s="81"/>
      <c r="F28" s="487" t="s">
        <v>152</v>
      </c>
      <c r="G28" s="12"/>
    </row>
    <row r="29" spans="1:9" ht="29.25" customHeight="1" x14ac:dyDescent="0.15">
      <c r="E29" s="82"/>
      <c r="F29" s="488"/>
      <c r="G29" s="15"/>
    </row>
    <row r="30" spans="1:9" ht="29.25" customHeight="1" x14ac:dyDescent="0.15">
      <c r="E30" s="82"/>
      <c r="F30" s="488"/>
      <c r="G30" s="15"/>
    </row>
    <row r="31" spans="1:9" ht="29.25" customHeight="1" x14ac:dyDescent="0.15">
      <c r="E31" s="82"/>
      <c r="F31" s="488"/>
      <c r="G31" s="15"/>
    </row>
    <row r="32" spans="1:9" ht="29.25" customHeight="1" x14ac:dyDescent="0.15">
      <c r="E32" s="82"/>
      <c r="F32" s="84"/>
      <c r="G32" s="15"/>
    </row>
    <row r="33" spans="2:7" ht="29.25" customHeight="1" x14ac:dyDescent="0.15">
      <c r="E33" s="482" t="s">
        <v>155</v>
      </c>
      <c r="F33" s="486" t="s">
        <v>154</v>
      </c>
      <c r="G33" s="479" t="str">
        <f>PHONETIC(F33)</f>
        <v>チバダイ１コウエン</v>
      </c>
    </row>
    <row r="34" spans="2:7" ht="29.25" customHeight="1" x14ac:dyDescent="0.15">
      <c r="E34" s="482"/>
      <c r="F34" s="486"/>
      <c r="G34" s="479"/>
    </row>
    <row r="35" spans="2:7" ht="29.25" customHeight="1" x14ac:dyDescent="0.15">
      <c r="E35" s="482"/>
      <c r="F35" s="486"/>
      <c r="G35" s="479"/>
    </row>
    <row r="36" spans="2:7" ht="29.25" customHeight="1" x14ac:dyDescent="0.15">
      <c r="E36" s="482"/>
      <c r="F36" s="486"/>
      <c r="G36" s="479"/>
    </row>
    <row r="37" spans="2:7" ht="29.25" customHeight="1" x14ac:dyDescent="0.15">
      <c r="E37" s="482"/>
      <c r="F37" s="486"/>
      <c r="G37" s="479"/>
    </row>
    <row r="38" spans="2:7" ht="29.25" customHeight="1" x14ac:dyDescent="0.15">
      <c r="E38" s="482"/>
      <c r="F38" s="486"/>
      <c r="G38" s="479"/>
    </row>
    <row r="39" spans="2:7" ht="29.25" customHeight="1" x14ac:dyDescent="0.15">
      <c r="E39" s="482"/>
      <c r="F39" s="486"/>
      <c r="G39" s="479"/>
    </row>
    <row r="40" spans="2:7" ht="29.25" customHeight="1" x14ac:dyDescent="0.15">
      <c r="E40" s="482"/>
      <c r="F40" s="486"/>
      <c r="G40" s="479"/>
    </row>
    <row r="41" spans="2:7" ht="29.25" customHeight="1" x14ac:dyDescent="0.15">
      <c r="E41" s="482"/>
      <c r="F41" s="486"/>
      <c r="G41" s="479"/>
    </row>
    <row r="42" spans="2:7" ht="29.25" customHeight="1" x14ac:dyDescent="0.15">
      <c r="E42" s="482"/>
      <c r="F42" s="486"/>
      <c r="G42" s="479"/>
    </row>
    <row r="43" spans="2:7" ht="29.25" customHeight="1" x14ac:dyDescent="0.15">
      <c r="E43" s="482"/>
      <c r="F43" s="486"/>
      <c r="G43" s="479"/>
    </row>
    <row r="44" spans="2:7" ht="29.25" customHeight="1" x14ac:dyDescent="0.15">
      <c r="E44" s="482"/>
      <c r="F44" s="486"/>
      <c r="G44" s="479"/>
    </row>
    <row r="45" spans="2:7" ht="29.25" customHeight="1" x14ac:dyDescent="0.15">
      <c r="B45" s="2" t="s">
        <v>201</v>
      </c>
      <c r="E45" s="82"/>
      <c r="F45" s="85"/>
      <c r="G45" s="15"/>
    </row>
    <row r="46" spans="2:7" ht="29.25" customHeight="1" x14ac:dyDescent="0.15">
      <c r="E46" s="82"/>
      <c r="F46" s="480" t="s">
        <v>202</v>
      </c>
      <c r="G46" s="479" t="s">
        <v>838</v>
      </c>
    </row>
    <row r="47" spans="2:7" ht="29.25" customHeight="1" x14ac:dyDescent="0.15">
      <c r="E47" s="82"/>
      <c r="F47" s="480"/>
      <c r="G47" s="479"/>
    </row>
    <row r="48" spans="2:7" ht="29.25" customHeight="1" x14ac:dyDescent="0.15">
      <c r="E48" s="82"/>
      <c r="F48" s="480"/>
      <c r="G48" s="479"/>
    </row>
    <row r="49" spans="5:7" ht="29.25" customHeight="1" x14ac:dyDescent="0.15">
      <c r="E49" s="82"/>
      <c r="F49" s="480"/>
      <c r="G49" s="479"/>
    </row>
    <row r="50" spans="5:7" ht="29.25" customHeight="1" x14ac:dyDescent="0.15">
      <c r="E50" s="82"/>
      <c r="F50" s="480"/>
      <c r="G50" s="479"/>
    </row>
    <row r="51" spans="5:7" ht="29.25" customHeight="1" x14ac:dyDescent="0.15">
      <c r="E51" s="82"/>
      <c r="F51" s="480"/>
      <c r="G51" s="15"/>
    </row>
    <row r="52" spans="5:7" ht="29.25" customHeight="1" x14ac:dyDescent="0.15">
      <c r="E52" s="82"/>
      <c r="F52" s="480"/>
      <c r="G52" s="15"/>
    </row>
    <row r="53" spans="5:7" ht="29.25" customHeight="1" x14ac:dyDescent="0.15">
      <c r="E53" s="83"/>
      <c r="F53" s="481"/>
      <c r="G53" s="16"/>
    </row>
    <row r="54" spans="5:7" ht="29.25" customHeight="1" x14ac:dyDescent="0.15"/>
    <row r="55" spans="5:7" ht="29.25" customHeight="1" x14ac:dyDescent="0.15"/>
    <row r="56" spans="5:7" ht="29.25" customHeight="1" x14ac:dyDescent="0.15"/>
    <row r="57" spans="5:7" ht="29.25" customHeight="1" x14ac:dyDescent="0.15"/>
    <row r="58" spans="5:7" ht="29.25" customHeight="1" x14ac:dyDescent="0.15"/>
    <row r="59" spans="5:7" ht="29.25" customHeight="1" x14ac:dyDescent="0.15"/>
    <row r="60" spans="5:7" ht="29.25" customHeight="1" x14ac:dyDescent="0.15"/>
    <row r="61" spans="5:7" ht="29.25" customHeight="1" x14ac:dyDescent="0.15"/>
    <row r="62" spans="5:7" ht="29.25" customHeight="1" x14ac:dyDescent="0.15"/>
    <row r="63" spans="5:7" ht="29.25" customHeight="1" x14ac:dyDescent="0.15"/>
    <row r="64" spans="5:7" ht="29.25" customHeight="1" x14ac:dyDescent="0.15"/>
    <row r="65" ht="29.25" customHeight="1" x14ac:dyDescent="0.15"/>
    <row r="66" ht="29.25" customHeight="1" x14ac:dyDescent="0.15"/>
    <row r="67" ht="29.25" customHeight="1" x14ac:dyDescent="0.15"/>
    <row r="68" ht="29.25" customHeight="1" x14ac:dyDescent="0.15"/>
    <row r="69" ht="29.25" customHeight="1" x14ac:dyDescent="0.15"/>
    <row r="70" ht="29.25" customHeight="1" x14ac:dyDescent="0.15"/>
    <row r="71" ht="29.25" customHeight="1" x14ac:dyDescent="0.15"/>
    <row r="72" ht="29.25" customHeight="1" x14ac:dyDescent="0.15"/>
    <row r="73" ht="29.25" customHeight="1" x14ac:dyDescent="0.15"/>
    <row r="74" ht="29.25" customHeight="1" x14ac:dyDescent="0.15"/>
    <row r="75" ht="29.25" customHeight="1" x14ac:dyDescent="0.15"/>
    <row r="76" ht="29.25" customHeight="1" x14ac:dyDescent="0.15"/>
    <row r="77" ht="29.25" customHeight="1" x14ac:dyDescent="0.15"/>
    <row r="78" ht="29.25" customHeight="1" x14ac:dyDescent="0.15"/>
    <row r="79" ht="29.25" customHeight="1" x14ac:dyDescent="0.15"/>
    <row r="80" ht="29.25" customHeight="1" x14ac:dyDescent="0.15"/>
    <row r="81" ht="29.25" customHeight="1" x14ac:dyDescent="0.15"/>
    <row r="82" ht="29.25" customHeight="1" x14ac:dyDescent="0.15"/>
    <row r="83" ht="29.25" customHeight="1" x14ac:dyDescent="0.15"/>
    <row r="84" ht="29.25" customHeight="1" x14ac:dyDescent="0.15"/>
    <row r="85" ht="29.25" customHeight="1" x14ac:dyDescent="0.15"/>
    <row r="86" ht="29.25" customHeight="1" x14ac:dyDescent="0.15"/>
    <row r="87" ht="29.25" customHeight="1" x14ac:dyDescent="0.15"/>
  </sheetData>
  <mergeCells count="14">
    <mergeCell ref="G46:G50"/>
    <mergeCell ref="F46:F53"/>
    <mergeCell ref="E33:E44"/>
    <mergeCell ref="A6:H6"/>
    <mergeCell ref="B23:G23"/>
    <mergeCell ref="B12:G12"/>
    <mergeCell ref="B13:G13"/>
    <mergeCell ref="F33:F44"/>
    <mergeCell ref="G33:G44"/>
    <mergeCell ref="F28:F31"/>
    <mergeCell ref="B7:G7"/>
    <mergeCell ref="A9:H10"/>
    <mergeCell ref="B8:G8"/>
    <mergeCell ref="C21:F21"/>
  </mergeCells>
  <phoneticPr fontId="12"/>
  <pageMargins left="0.98425196850393704" right="0.98425196850393704" top="0.98425196850393704" bottom="0.98425196850393704" header="0.51181102362204722" footer="0.51181102362204722"/>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27"/>
  <sheetViews>
    <sheetView view="pageBreakPreview" zoomScaleNormal="100" zoomScaleSheetLayoutView="100" workbookViewId="0">
      <selection activeCell="F4" sqref="F4"/>
    </sheetView>
  </sheetViews>
  <sheetFormatPr defaultRowHeight="20.25" customHeight="1" x14ac:dyDescent="0.15"/>
  <cols>
    <col min="1" max="1" width="5.75" style="3" bestFit="1" customWidth="1"/>
    <col min="2" max="2" width="3.625" style="2" customWidth="1"/>
    <col min="3" max="9" width="9" style="2"/>
    <col min="10" max="10" width="10.75" style="2" customWidth="1"/>
    <col min="11" max="16384" width="9" style="2"/>
  </cols>
  <sheetData>
    <row r="1" spans="1:10" ht="20.25" customHeight="1" x14ac:dyDescent="0.15">
      <c r="A1" s="344" t="s">
        <v>234</v>
      </c>
      <c r="B1" s="344"/>
      <c r="C1" s="344"/>
      <c r="D1" s="344"/>
      <c r="E1" s="344"/>
      <c r="F1" s="344"/>
      <c r="G1" s="344"/>
      <c r="H1" s="344"/>
      <c r="I1" s="344"/>
      <c r="J1" s="344"/>
    </row>
    <row r="2" spans="1:10" ht="20.25" customHeight="1" x14ac:dyDescent="0.15">
      <c r="A2" s="344"/>
      <c r="B2" s="344"/>
      <c r="C2" s="344"/>
      <c r="D2" s="344"/>
      <c r="E2" s="344"/>
      <c r="F2" s="344"/>
      <c r="G2" s="344"/>
      <c r="H2" s="344"/>
      <c r="I2" s="344"/>
      <c r="J2" s="344"/>
    </row>
    <row r="4" spans="1:10" ht="29.25" customHeight="1" x14ac:dyDescent="0.15">
      <c r="A4" s="47">
        <v>-1</v>
      </c>
      <c r="C4" s="2" t="s">
        <v>294</v>
      </c>
    </row>
    <row r="5" spans="1:10" ht="29.25" customHeight="1" x14ac:dyDescent="0.15">
      <c r="A5" s="113">
        <v>-2</v>
      </c>
      <c r="C5" s="2" t="s">
        <v>158</v>
      </c>
    </row>
    <row r="6" spans="1:10" ht="29.25" customHeight="1" x14ac:dyDescent="0.15">
      <c r="A6" s="113">
        <v>-3</v>
      </c>
      <c r="C6" s="2" t="s">
        <v>157</v>
      </c>
    </row>
    <row r="7" spans="1:10" ht="29.25" customHeight="1" x14ac:dyDescent="0.15">
      <c r="A7" s="113">
        <v>-4</v>
      </c>
      <c r="C7" s="2" t="s">
        <v>281</v>
      </c>
    </row>
    <row r="8" spans="1:10" ht="29.25" customHeight="1" x14ac:dyDescent="0.15">
      <c r="A8" s="113">
        <v>-5</v>
      </c>
      <c r="C8" s="2" t="s">
        <v>137</v>
      </c>
    </row>
    <row r="9" spans="1:10" ht="29.25" customHeight="1" x14ac:dyDescent="0.15">
      <c r="A9" s="113">
        <v>-6</v>
      </c>
      <c r="C9" s="2" t="s">
        <v>159</v>
      </c>
    </row>
    <row r="10" spans="1:10" ht="29.25" customHeight="1" x14ac:dyDescent="0.15">
      <c r="A10" s="113">
        <v>-7</v>
      </c>
      <c r="C10" s="2" t="s">
        <v>160</v>
      </c>
    </row>
    <row r="11" spans="1:10" ht="29.25" customHeight="1" x14ac:dyDescent="0.15">
      <c r="A11" s="113">
        <v>-8</v>
      </c>
      <c r="C11" s="2" t="s">
        <v>161</v>
      </c>
    </row>
    <row r="12" spans="1:10" ht="29.25" customHeight="1" x14ac:dyDescent="0.15">
      <c r="A12" s="113">
        <v>-9</v>
      </c>
      <c r="C12" s="2" t="s">
        <v>138</v>
      </c>
    </row>
    <row r="13" spans="1:10" ht="29.25" customHeight="1" x14ac:dyDescent="0.15">
      <c r="A13" s="113">
        <v>-10</v>
      </c>
      <c r="C13" s="2" t="s">
        <v>282</v>
      </c>
    </row>
    <row r="14" spans="1:10" ht="29.25" customHeight="1" x14ac:dyDescent="0.15">
      <c r="A14" s="113">
        <v>-11</v>
      </c>
      <c r="C14" s="2" t="s">
        <v>139</v>
      </c>
    </row>
    <row r="15" spans="1:10" ht="29.25" customHeight="1" x14ac:dyDescent="0.15">
      <c r="A15" s="113">
        <v>-12</v>
      </c>
      <c r="C15" s="2" t="s">
        <v>140</v>
      </c>
    </row>
    <row r="16" spans="1:10" ht="29.25" customHeight="1" x14ac:dyDescent="0.15">
      <c r="A16" s="113">
        <v>-13</v>
      </c>
      <c r="C16" s="2" t="s">
        <v>244</v>
      </c>
    </row>
    <row r="17" spans="1:10" ht="29.25" customHeight="1" x14ac:dyDescent="0.15">
      <c r="A17" s="309">
        <v>-14</v>
      </c>
      <c r="C17" s="492" t="s">
        <v>245</v>
      </c>
      <c r="D17" s="492"/>
      <c r="E17" s="492"/>
      <c r="F17" s="492"/>
      <c r="G17" s="492"/>
      <c r="H17" s="492"/>
      <c r="I17" s="492"/>
      <c r="J17" s="492"/>
    </row>
    <row r="18" spans="1:10" ht="29.25" customHeight="1" x14ac:dyDescent="0.15">
      <c r="A18" s="309"/>
      <c r="C18" s="20" t="s">
        <v>243</v>
      </c>
    </row>
    <row r="19" spans="1:10" ht="29.25" customHeight="1" x14ac:dyDescent="0.15">
      <c r="A19" s="309">
        <v>-15</v>
      </c>
      <c r="C19" s="2" t="s">
        <v>246</v>
      </c>
      <c r="G19" s="1"/>
    </row>
    <row r="20" spans="1:10" ht="29.25" customHeight="1" x14ac:dyDescent="0.15">
      <c r="A20" s="309">
        <v>-16</v>
      </c>
      <c r="C20" s="2" t="s">
        <v>237</v>
      </c>
      <c r="G20" s="1"/>
    </row>
    <row r="21" spans="1:10" ht="29.25" customHeight="1" x14ac:dyDescent="0.15">
      <c r="A21" s="309">
        <v>-17</v>
      </c>
      <c r="C21" s="2" t="s">
        <v>293</v>
      </c>
      <c r="G21" s="1"/>
    </row>
    <row r="22" spans="1:10" ht="29.25" customHeight="1" x14ac:dyDescent="0.15">
      <c r="A22" s="309">
        <v>-18</v>
      </c>
      <c r="C22" s="2" t="s">
        <v>238</v>
      </c>
      <c r="G22" s="1"/>
    </row>
    <row r="23" spans="1:10" ht="29.25" customHeight="1" x14ac:dyDescent="0.15">
      <c r="A23" s="309">
        <v>-19</v>
      </c>
      <c r="C23" s="2" t="s">
        <v>239</v>
      </c>
    </row>
    <row r="24" spans="1:10" ht="29.25" customHeight="1" x14ac:dyDescent="0.15">
      <c r="A24" s="309">
        <v>-20</v>
      </c>
      <c r="C24" s="2" t="s">
        <v>240</v>
      </c>
    </row>
    <row r="25" spans="1:10" ht="29.25" customHeight="1" x14ac:dyDescent="0.15">
      <c r="A25" s="309">
        <v>-21</v>
      </c>
      <c r="C25" s="2" t="s">
        <v>241</v>
      </c>
    </row>
    <row r="26" spans="1:10" ht="29.25" customHeight="1" x14ac:dyDescent="0.15">
      <c r="A26" s="2"/>
      <c r="C26" s="2" t="s">
        <v>242</v>
      </c>
    </row>
    <row r="27" spans="1:10" s="5" customFormat="1" ht="29.25" customHeight="1" x14ac:dyDescent="0.15">
      <c r="A27" s="4"/>
      <c r="C27" s="88" t="s">
        <v>280</v>
      </c>
    </row>
  </sheetData>
  <mergeCells count="2">
    <mergeCell ref="A1:J2"/>
    <mergeCell ref="C17:J17"/>
  </mergeCells>
  <phoneticPr fontId="10"/>
  <pageMargins left="0.98425196850393704" right="0.98425196850393704" top="0.98425196850393704" bottom="0.98425196850393704" header="0.51181102362204722" footer="0.51181102362204722"/>
  <pageSetup paperSize="9" scale="9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AS40"/>
  <sheetViews>
    <sheetView zoomScaleNormal="100" workbookViewId="0">
      <selection activeCell="A7" sqref="A7:L20"/>
    </sheetView>
  </sheetViews>
  <sheetFormatPr defaultRowHeight="13.5" x14ac:dyDescent="0.15"/>
  <cols>
    <col min="1" max="1" width="5.625" style="22" customWidth="1"/>
    <col min="2" max="2" width="3.75" style="22" customWidth="1"/>
    <col min="3" max="3" width="1.875" style="22" customWidth="1"/>
    <col min="4" max="4" width="4.125" style="22" customWidth="1"/>
    <col min="5" max="5" width="4.25" style="22" customWidth="1"/>
    <col min="6" max="6" width="3.625" style="22" customWidth="1"/>
    <col min="7" max="7" width="4.5" style="22" customWidth="1"/>
    <col min="8" max="8" width="4.875" style="22" customWidth="1"/>
    <col min="9" max="9" width="5.375" style="22" customWidth="1"/>
    <col min="10" max="10" width="2.25" style="22" customWidth="1"/>
    <col min="11" max="11" width="3.625" style="22" customWidth="1"/>
    <col min="12" max="12" width="7.125" style="22" customWidth="1"/>
    <col min="13" max="14" width="3" style="22" customWidth="1"/>
    <col min="15" max="15" width="4" style="22" customWidth="1"/>
    <col min="16" max="16" width="5.25" style="22" customWidth="1"/>
    <col min="17" max="17" width="3.75" style="22" customWidth="1"/>
    <col min="18" max="18" width="1.75" style="22" customWidth="1"/>
    <col min="19" max="19" width="6" style="22" customWidth="1"/>
    <col min="20" max="20" width="8.75" style="22" customWidth="1"/>
    <col min="21" max="21" width="2.25" style="22" customWidth="1"/>
    <col min="22" max="22" width="3.75" style="22" customWidth="1"/>
    <col min="23" max="23" width="12.5" style="22" customWidth="1"/>
    <col min="24" max="24" width="10" style="22" customWidth="1"/>
    <col min="25" max="25" width="2.875" style="22" customWidth="1"/>
    <col min="26" max="26" width="3.25" style="22" customWidth="1"/>
    <col min="27" max="27" width="2.5" style="22" customWidth="1"/>
    <col min="28" max="28" width="1.25" style="22" customWidth="1"/>
    <col min="29" max="29" width="4.375" style="22" customWidth="1"/>
    <col min="30" max="30" width="5.25" style="22" customWidth="1"/>
    <col min="31" max="31" width="3.875" style="22" customWidth="1"/>
    <col min="32" max="32" width="2.125" style="22" customWidth="1"/>
    <col min="33" max="33" width="6.25" style="22" customWidth="1"/>
    <col min="34" max="34" width="3.75" style="22" customWidth="1"/>
    <col min="35" max="35" width="7.5" style="22" customWidth="1"/>
    <col min="36" max="36" width="5.625" style="22" customWidth="1"/>
    <col min="37" max="39" width="3.375" style="22" customWidth="1"/>
    <col min="40" max="40" width="5" style="21" customWidth="1"/>
    <col min="41" max="41" width="3.125" style="22" customWidth="1"/>
    <col min="42" max="42" width="4.625" style="22" customWidth="1"/>
    <col min="43" max="43" width="3.25" style="22" customWidth="1"/>
    <col min="44" max="45" width="6.75" style="22" customWidth="1"/>
    <col min="46" max="16384" width="9" style="22"/>
  </cols>
  <sheetData>
    <row r="1" spans="1:45" ht="39.950000000000003" customHeight="1" x14ac:dyDescent="0.15">
      <c r="A1" s="602" t="s">
        <v>557</v>
      </c>
      <c r="B1" s="584"/>
      <c r="C1" s="584"/>
      <c r="D1" s="566">
        <f>IF(入力公園!A2="","",入力公園!A2)</f>
        <v>9999</v>
      </c>
      <c r="E1" s="566"/>
      <c r="F1" s="566"/>
      <c r="G1" s="566"/>
      <c r="H1" s="566"/>
      <c r="I1" s="602" t="s">
        <v>558</v>
      </c>
      <c r="J1" s="602"/>
      <c r="K1" s="602"/>
      <c r="L1" s="566">
        <f>IF(入力公園!D2="","",入力公園!D2)</f>
        <v>111</v>
      </c>
      <c r="M1" s="566"/>
      <c r="N1" s="566"/>
      <c r="O1" s="566"/>
      <c r="P1" s="602" t="s">
        <v>56</v>
      </c>
      <c r="Q1" s="602"/>
      <c r="R1" s="602"/>
      <c r="S1" s="566" t="str">
        <f>IF(入力公園!G2="","",入力公園!G2)</f>
        <v/>
      </c>
      <c r="T1" s="566"/>
      <c r="U1" s="566"/>
      <c r="V1" s="603" t="s">
        <v>57</v>
      </c>
      <c r="W1" s="603"/>
      <c r="X1" s="603"/>
      <c r="Y1" s="603"/>
      <c r="Z1" s="603"/>
      <c r="AA1" s="603"/>
      <c r="AB1" s="603"/>
      <c r="AC1" s="603"/>
      <c r="AD1" s="603"/>
      <c r="AE1" s="603"/>
      <c r="AF1" s="603"/>
      <c r="AG1" s="603"/>
      <c r="AH1" s="603"/>
      <c r="AI1" s="603"/>
      <c r="AJ1" s="603"/>
      <c r="AK1" s="603"/>
      <c r="AL1" s="603"/>
      <c r="AM1" s="603"/>
      <c r="AN1" s="603"/>
      <c r="AO1" s="603"/>
      <c r="AP1" s="603"/>
      <c r="AQ1" s="603"/>
      <c r="AR1" s="603"/>
      <c r="AS1" s="603"/>
    </row>
    <row r="2" spans="1:45" ht="20.100000000000001" customHeight="1" x14ac:dyDescent="0.15">
      <c r="A2" s="614" t="s">
        <v>58</v>
      </c>
      <c r="B2" s="620" t="str">
        <f>IF(入力公園!D6="","",入力公園!D6)</f>
        <v>０１街区公園（幼児）</v>
      </c>
      <c r="C2" s="621"/>
      <c r="D2" s="622"/>
      <c r="E2" s="500" t="s">
        <v>115</v>
      </c>
      <c r="F2" s="500"/>
      <c r="G2" s="613" t="str">
        <f>IF(入力公園!C4="","",入力公園!C4)</f>
        <v>チバダイ１コウエン</v>
      </c>
      <c r="H2" s="566"/>
      <c r="I2" s="566"/>
      <c r="J2" s="566"/>
      <c r="K2" s="566"/>
      <c r="L2" s="566"/>
      <c r="M2" s="614" t="s">
        <v>25</v>
      </c>
      <c r="N2" s="614"/>
      <c r="O2" s="575" t="str">
        <f>IF(入力公園!C7="","",入力公園!C7&amp;入力公園!G7)</f>
        <v>中央区千葉港１番○○</v>
      </c>
      <c r="P2" s="576"/>
      <c r="Q2" s="576"/>
      <c r="R2" s="576"/>
      <c r="S2" s="576"/>
      <c r="T2" s="576"/>
      <c r="U2" s="577"/>
      <c r="V2" s="508" t="s">
        <v>564</v>
      </c>
      <c r="W2" s="591"/>
      <c r="X2" s="591"/>
      <c r="Y2" s="591"/>
      <c r="Z2" s="591"/>
      <c r="AA2" s="591"/>
      <c r="AB2" s="591"/>
      <c r="AC2" s="591"/>
      <c r="AD2" s="591"/>
      <c r="AE2" s="591"/>
      <c r="AF2" s="591"/>
      <c r="AG2" s="509"/>
      <c r="AH2" s="508" t="s">
        <v>565</v>
      </c>
      <c r="AI2" s="591"/>
      <c r="AJ2" s="591"/>
      <c r="AK2" s="591"/>
      <c r="AL2" s="591"/>
      <c r="AM2" s="591"/>
      <c r="AN2" s="591"/>
      <c r="AO2" s="591"/>
      <c r="AP2" s="591"/>
      <c r="AQ2" s="591"/>
      <c r="AR2" s="591"/>
      <c r="AS2" s="509"/>
    </row>
    <row r="3" spans="1:45" ht="20.100000000000001" customHeight="1" x14ac:dyDescent="0.15">
      <c r="A3" s="614"/>
      <c r="B3" s="623"/>
      <c r="C3" s="624"/>
      <c r="D3" s="625"/>
      <c r="E3" s="598" t="s">
        <v>65</v>
      </c>
      <c r="F3" s="598"/>
      <c r="G3" s="604" t="str">
        <f>IF(入力公園!C5="","",入力公園!C5)</f>
        <v>千葉第１公園</v>
      </c>
      <c r="H3" s="605"/>
      <c r="I3" s="605"/>
      <c r="J3" s="605"/>
      <c r="K3" s="605"/>
      <c r="L3" s="606"/>
      <c r="M3" s="614"/>
      <c r="N3" s="614"/>
      <c r="O3" s="578"/>
      <c r="P3" s="579"/>
      <c r="Q3" s="579"/>
      <c r="R3" s="579"/>
      <c r="S3" s="579"/>
      <c r="T3" s="579"/>
      <c r="U3" s="580"/>
      <c r="V3" s="508" t="s">
        <v>510</v>
      </c>
      <c r="W3" s="509"/>
      <c r="X3" s="276" t="s">
        <v>66</v>
      </c>
      <c r="Y3" s="508" t="s">
        <v>60</v>
      </c>
      <c r="Z3" s="591"/>
      <c r="AA3" s="591"/>
      <c r="AB3" s="509"/>
      <c r="AC3" s="508" t="s">
        <v>61</v>
      </c>
      <c r="AD3" s="509"/>
      <c r="AE3" s="508" t="s">
        <v>62</v>
      </c>
      <c r="AF3" s="509"/>
      <c r="AG3" s="277" t="s">
        <v>63</v>
      </c>
      <c r="AH3" s="508" t="s">
        <v>510</v>
      </c>
      <c r="AI3" s="591"/>
      <c r="AJ3" s="509"/>
      <c r="AK3" s="610" t="s">
        <v>66</v>
      </c>
      <c r="AL3" s="611"/>
      <c r="AM3" s="612"/>
      <c r="AN3" s="277" t="s">
        <v>62</v>
      </c>
      <c r="AO3" s="508" t="s">
        <v>63</v>
      </c>
      <c r="AP3" s="509"/>
      <c r="AQ3" s="508" t="s">
        <v>64</v>
      </c>
      <c r="AR3" s="591"/>
      <c r="AS3" s="509"/>
    </row>
    <row r="4" spans="1:45" ht="20.100000000000001" customHeight="1" x14ac:dyDescent="0.15">
      <c r="A4" s="614"/>
      <c r="B4" s="626"/>
      <c r="C4" s="627"/>
      <c r="D4" s="628"/>
      <c r="E4" s="584"/>
      <c r="F4" s="584"/>
      <c r="G4" s="607"/>
      <c r="H4" s="608"/>
      <c r="I4" s="608"/>
      <c r="J4" s="608"/>
      <c r="K4" s="608"/>
      <c r="L4" s="609"/>
      <c r="M4" s="614"/>
      <c r="N4" s="614"/>
      <c r="O4" s="581"/>
      <c r="P4" s="582"/>
      <c r="Q4" s="582"/>
      <c r="R4" s="582"/>
      <c r="S4" s="582"/>
      <c r="T4" s="582"/>
      <c r="U4" s="583"/>
      <c r="V4" s="570" t="str">
        <f>IF('施設調書3(続き印刷用）'!B3="","",'施設調書3(続き印刷用）'!B3)</f>
        <v>四阿</v>
      </c>
      <c r="W4" s="571"/>
      <c r="X4" s="278" t="str">
        <f>IF('施設調書3(続き印刷用）'!H3="","",'施設調書3(続き印刷用）'!H3)</f>
        <v>スチール４本柱</v>
      </c>
      <c r="Y4" s="572">
        <f>IF('施設調書3(続き印刷用）'!M3="","",'施設調書3(続き印刷用）'!M3)</f>
        <v>9</v>
      </c>
      <c r="Z4" s="573"/>
      <c r="AA4" s="573"/>
      <c r="AB4" s="574"/>
      <c r="AC4" s="572">
        <f>IF('施設調書3(続き印刷用）'!Q3="","",'施設調書3(続き印刷用）'!Q3)</f>
        <v>1000</v>
      </c>
      <c r="AD4" s="574"/>
      <c r="AE4" s="570" t="str">
        <f>IF('施設調書3(続き印刷用）'!U3="","",'施設調書3(続き印刷用）'!U3)</f>
        <v>基</v>
      </c>
      <c r="AF4" s="571"/>
      <c r="AG4" s="279">
        <f>IF('施設調書3(続き印刷用）'!W3="","",'施設調書3(続き印刷用）'!W3)</f>
        <v>1</v>
      </c>
      <c r="AH4" s="637" t="s">
        <v>563</v>
      </c>
      <c r="AI4" s="599" t="str">
        <f>IF('施設調書(公園施設・ﾒｰｶｰ名) 入力用'!K203="","",'施設調書(公園施設・ﾒｰｶｰ名) 入力用'!K203)</f>
        <v/>
      </c>
      <c r="AJ4" s="600"/>
      <c r="AK4" s="599" t="str">
        <f>IF('施設調書(公園施設・ﾒｰｶｰ名) 入力用'!O203="","",'施設調書(公園施設・ﾒｰｶｰ名) 入力用'!O203)</f>
        <v/>
      </c>
      <c r="AL4" s="601"/>
      <c r="AM4" s="600"/>
      <c r="AN4" s="280" t="str">
        <f>IF('施設調書(公園施設・ﾒｰｶｰ名) 入力用'!S203="","",'施設調書(公園施設・ﾒｰｶｰ名) 入力用'!S203)</f>
        <v/>
      </c>
      <c r="AO4" s="596" t="str">
        <f>IF('施設調書(公園施設・ﾒｰｶｰ名) 入力用'!T203="","",'施設調書(公園施設・ﾒｰｶｰ名) 入力用'!T203)</f>
        <v/>
      </c>
      <c r="AP4" s="597"/>
      <c r="AQ4" s="593" t="str">
        <f>IF('施設調書(公園施設・ﾒｰｶｰ名) 入力用'!U203="","",'施設調書(公園施設・ﾒｰｶｰ名) 入力用'!U203)</f>
        <v/>
      </c>
      <c r="AR4" s="594"/>
      <c r="AS4" s="595"/>
    </row>
    <row r="5" spans="1:45" ht="20.100000000000001" customHeight="1" x14ac:dyDescent="0.15">
      <c r="A5" s="508" t="s">
        <v>544</v>
      </c>
      <c r="B5" s="509"/>
      <c r="C5" s="510">
        <f>IF(入力公園!M4="","",入力公園!M4)</f>
        <v>1000</v>
      </c>
      <c r="D5" s="510"/>
      <c r="E5" s="510"/>
      <c r="F5" s="281" t="s">
        <v>6</v>
      </c>
      <c r="G5" s="512" t="s">
        <v>545</v>
      </c>
      <c r="H5" s="513"/>
      <c r="I5" s="511">
        <f>IF(入力公園!M5="","",入力公園!M5)</f>
        <v>1000</v>
      </c>
      <c r="J5" s="511"/>
      <c r="K5" s="511"/>
      <c r="L5" s="281" t="s">
        <v>6</v>
      </c>
      <c r="M5" s="584" t="s">
        <v>67</v>
      </c>
      <c r="N5" s="584"/>
      <c r="O5" s="584"/>
      <c r="P5" s="584"/>
      <c r="Q5" s="565" t="str">
        <f>IF(入力公園!M2="","",入力公園!M2)</f>
        <v/>
      </c>
      <c r="R5" s="566"/>
      <c r="S5" s="566"/>
      <c r="T5" s="566"/>
      <c r="U5" s="566"/>
      <c r="V5" s="570" t="str">
        <f>IF('施設調書3(続き印刷用）'!B4="","",'施設調書3(続き印刷用）'!B4)</f>
        <v>便所</v>
      </c>
      <c r="W5" s="571"/>
      <c r="X5" s="278" t="str">
        <f>IF('施設調書3(続き印刷用）'!H4="","",'施設調書3(続き印刷用）'!H4)</f>
        <v>アルミサンドイッチパネル</v>
      </c>
      <c r="Y5" s="572" t="str">
        <f>IF('施設調書3(続き印刷用）'!M4="","",'施設調書3(続き印刷用）'!M4)</f>
        <v>○○</v>
      </c>
      <c r="Z5" s="573"/>
      <c r="AA5" s="573"/>
      <c r="AB5" s="574"/>
      <c r="AC5" s="572" t="str">
        <f>IF('施設調書3(続き印刷用）'!Q4="","",'施設調書3(続き印刷用）'!Q4)</f>
        <v>○○</v>
      </c>
      <c r="AD5" s="574"/>
      <c r="AE5" s="570" t="str">
        <f>IF('施設調書3(続き印刷用）'!U4="","",'施設調書3(続き印刷用）'!U4)</f>
        <v>棟</v>
      </c>
      <c r="AF5" s="571"/>
      <c r="AG5" s="279">
        <f>IF('施設調書3(続き印刷用）'!W4="","",'施設調書3(続き印刷用）'!W4)</f>
        <v>1</v>
      </c>
      <c r="AH5" s="638"/>
      <c r="AI5" s="599" t="str">
        <f>IF('施設調書(公園施設・ﾒｰｶｰ名) 入力用'!K204="","",'施設調書(公園施設・ﾒｰｶｰ名) 入力用'!K204)</f>
        <v/>
      </c>
      <c r="AJ5" s="600"/>
      <c r="AK5" s="599" t="str">
        <f>IF('施設調書(公園施設・ﾒｰｶｰ名) 入力用'!O204="","",'施設調書(公園施設・ﾒｰｶｰ名) 入力用'!O204)</f>
        <v/>
      </c>
      <c r="AL5" s="601"/>
      <c r="AM5" s="600"/>
      <c r="AN5" s="280" t="str">
        <f>IF('施設調書(公園施設・ﾒｰｶｰ名) 入力用'!S204="","",'施設調書(公園施設・ﾒｰｶｰ名) 入力用'!S204)</f>
        <v/>
      </c>
      <c r="AO5" s="596" t="str">
        <f>IF('施設調書(公園施設・ﾒｰｶｰ名) 入力用'!T204="","",'施設調書(公園施設・ﾒｰｶｰ名) 入力用'!T204)</f>
        <v/>
      </c>
      <c r="AP5" s="597"/>
      <c r="AQ5" s="593" t="str">
        <f>IF('施設調書(公園施設・ﾒｰｶｰ名) 入力用'!U204="","",'施設調書(公園施設・ﾒｰｶｰ名) 入力用'!U204)</f>
        <v/>
      </c>
      <c r="AR5" s="594"/>
      <c r="AS5" s="595"/>
    </row>
    <row r="6" spans="1:45" ht="20.100000000000001" customHeight="1" x14ac:dyDescent="0.15">
      <c r="A6" s="567" t="s">
        <v>68</v>
      </c>
      <c r="B6" s="568"/>
      <c r="C6" s="568"/>
      <c r="D6" s="568"/>
      <c r="E6" s="568"/>
      <c r="F6" s="568"/>
      <c r="G6" s="568"/>
      <c r="H6" s="568"/>
      <c r="I6" s="568"/>
      <c r="J6" s="568"/>
      <c r="K6" s="568"/>
      <c r="L6" s="569"/>
      <c r="M6" s="585" t="s">
        <v>69</v>
      </c>
      <c r="N6" s="586"/>
      <c r="O6" s="531" t="s">
        <v>6</v>
      </c>
      <c r="P6" s="531"/>
      <c r="Q6" s="531"/>
      <c r="R6" s="515" t="s">
        <v>70</v>
      </c>
      <c r="S6" s="515"/>
      <c r="T6" s="515" t="s">
        <v>71</v>
      </c>
      <c r="U6" s="515"/>
      <c r="V6" s="570" t="str">
        <f>IF('施設調書3(続き印刷用）'!B5="","",'施設調書3(続き印刷用）'!B5)</f>
        <v/>
      </c>
      <c r="W6" s="571"/>
      <c r="X6" s="278" t="str">
        <f>IF('施設調書3(続き印刷用）'!H5="","",'施設調書3(続き印刷用）'!H5)</f>
        <v/>
      </c>
      <c r="Y6" s="572" t="str">
        <f>IF('施設調書3(続き印刷用）'!M5="","",'施設調書3(続き印刷用）'!M5)</f>
        <v/>
      </c>
      <c r="Z6" s="573"/>
      <c r="AA6" s="573"/>
      <c r="AB6" s="574"/>
      <c r="AC6" s="572" t="str">
        <f>IF('施設調書3(続き印刷用）'!Q5="","",'施設調書3(続き印刷用）'!Q5)</f>
        <v/>
      </c>
      <c r="AD6" s="574"/>
      <c r="AE6" s="570" t="str">
        <f>IF('施設調書3(続き印刷用）'!U5="","",'施設調書3(続き印刷用）'!U5)</f>
        <v/>
      </c>
      <c r="AF6" s="571"/>
      <c r="AG6" s="279" t="str">
        <f>IF('施設調書3(続き印刷用）'!W5="","",'施設調書3(続き印刷用）'!W5)</f>
        <v/>
      </c>
      <c r="AH6" s="638"/>
      <c r="AI6" s="599" t="str">
        <f>IF('施設調書(公園施設・ﾒｰｶｰ名) 入力用'!K205="","",'施設調書(公園施設・ﾒｰｶｰ名) 入力用'!K205)</f>
        <v/>
      </c>
      <c r="AJ6" s="600"/>
      <c r="AK6" s="599" t="str">
        <f>IF('施設調書(公園施設・ﾒｰｶｰ名) 入力用'!O205="","",'施設調書(公園施設・ﾒｰｶｰ名) 入力用'!O205)</f>
        <v/>
      </c>
      <c r="AL6" s="601"/>
      <c r="AM6" s="600"/>
      <c r="AN6" s="280" t="str">
        <f>IF('施設調書(公園施設・ﾒｰｶｰ名) 入力用'!S205="","",'施設調書(公園施設・ﾒｰｶｰ名) 入力用'!S205)</f>
        <v/>
      </c>
      <c r="AO6" s="596" t="str">
        <f>IF('施設調書(公園施設・ﾒｰｶｰ名) 入力用'!T205="","",'施設調書(公園施設・ﾒｰｶｰ名) 入力用'!T205)</f>
        <v/>
      </c>
      <c r="AP6" s="597"/>
      <c r="AQ6" s="593" t="str">
        <f>IF('施設調書(公園施設・ﾒｰｶｰ名) 入力用'!U205="","",'施設調書(公園施設・ﾒｰｶｰ名) 入力用'!U205)</f>
        <v/>
      </c>
      <c r="AR6" s="594"/>
      <c r="AS6" s="595"/>
    </row>
    <row r="7" spans="1:45" ht="20.100000000000001" customHeight="1" x14ac:dyDescent="0.15">
      <c r="A7" s="516" t="str">
        <f>IF(入力公園!C8="","",入力公園!C8)</f>
        <v>本公園は、JR○○駅の南約〇㎞に位置し、株式会社○○による開発行為により設置され、〇年〇月○日千葉市に帰属された。主な公園施設としては複合遊具、ロッキング遊具、水飲み、四阿、ベンチが設置されている。近隣は戸建住宅が多く、小さな子どものいる世帯が多くみられる。</v>
      </c>
      <c r="B7" s="517"/>
      <c r="C7" s="517"/>
      <c r="D7" s="517"/>
      <c r="E7" s="517"/>
      <c r="F7" s="517"/>
      <c r="G7" s="517"/>
      <c r="H7" s="517"/>
      <c r="I7" s="517"/>
      <c r="J7" s="517"/>
      <c r="K7" s="517"/>
      <c r="L7" s="518"/>
      <c r="M7" s="587"/>
      <c r="N7" s="588"/>
      <c r="O7" s="532">
        <f>IF(入力公園!G13="","",入力公園!G13)</f>
        <v>9</v>
      </c>
      <c r="P7" s="533"/>
      <c r="Q7" s="534"/>
      <c r="R7" s="544">
        <f>IF(入力公園!G13="","",入力公園!J13)</f>
        <v>8.9999999999999993E-3</v>
      </c>
      <c r="S7" s="545"/>
      <c r="T7" s="557" t="str">
        <f>IF(入力公園!M13="","",入力公園!M13)</f>
        <v/>
      </c>
      <c r="U7" s="558"/>
      <c r="V7" s="508" t="s">
        <v>566</v>
      </c>
      <c r="W7" s="591"/>
      <c r="X7" s="591"/>
      <c r="Y7" s="591"/>
      <c r="Z7" s="591"/>
      <c r="AA7" s="591"/>
      <c r="AB7" s="591"/>
      <c r="AC7" s="591"/>
      <c r="AD7" s="591"/>
      <c r="AE7" s="591"/>
      <c r="AF7" s="591"/>
      <c r="AG7" s="509"/>
      <c r="AH7" s="639"/>
      <c r="AI7" s="599" t="str">
        <f>IF('施設調書(公園施設・ﾒｰｶｰ名) 入力用'!K206="","",'施設調書(公園施設・ﾒｰｶｰ名) 入力用'!K206)</f>
        <v/>
      </c>
      <c r="AJ7" s="600"/>
      <c r="AK7" s="599" t="str">
        <f>IF('施設調書(公園施設・ﾒｰｶｰ名) 入力用'!O206="","",'施設調書(公園施設・ﾒｰｶｰ名) 入力用'!O206)</f>
        <v/>
      </c>
      <c r="AL7" s="601"/>
      <c r="AM7" s="600"/>
      <c r="AN7" s="280" t="str">
        <f>IF('施設調書(公園施設・ﾒｰｶｰ名) 入力用'!S206="","",'施設調書(公園施設・ﾒｰｶｰ名) 入力用'!S206)</f>
        <v/>
      </c>
      <c r="AO7" s="596" t="str">
        <f>IF('施設調書(公園施設・ﾒｰｶｰ名) 入力用'!T206="","",'施設調書(公園施設・ﾒｰｶｰ名) 入力用'!T206)</f>
        <v/>
      </c>
      <c r="AP7" s="597"/>
      <c r="AQ7" s="593" t="str">
        <f>IF('施設調書(公園施設・ﾒｰｶｰ名) 入力用'!U206="","",'施設調書(公園施設・ﾒｰｶｰ名) 入力用'!U206)</f>
        <v/>
      </c>
      <c r="AR7" s="594"/>
      <c r="AS7" s="595"/>
    </row>
    <row r="8" spans="1:45" ht="20.100000000000001" customHeight="1" x14ac:dyDescent="0.15">
      <c r="A8" s="519"/>
      <c r="B8" s="520"/>
      <c r="C8" s="520"/>
      <c r="D8" s="520"/>
      <c r="E8" s="520"/>
      <c r="F8" s="520"/>
      <c r="G8" s="520"/>
      <c r="H8" s="520"/>
      <c r="I8" s="520"/>
      <c r="J8" s="520"/>
      <c r="K8" s="520"/>
      <c r="L8" s="521"/>
      <c r="M8" s="589"/>
      <c r="N8" s="590"/>
      <c r="O8" s="535"/>
      <c r="P8" s="536"/>
      <c r="Q8" s="537"/>
      <c r="R8" s="546"/>
      <c r="S8" s="547"/>
      <c r="T8" s="559"/>
      <c r="U8" s="560"/>
      <c r="V8" s="508" t="s">
        <v>510</v>
      </c>
      <c r="W8" s="509"/>
      <c r="X8" s="276" t="s">
        <v>66</v>
      </c>
      <c r="Y8" s="563" t="s">
        <v>62</v>
      </c>
      <c r="Z8" s="564"/>
      <c r="AA8" s="508" t="s">
        <v>63</v>
      </c>
      <c r="AB8" s="591"/>
      <c r="AC8" s="509"/>
      <c r="AD8" s="508" t="s">
        <v>570</v>
      </c>
      <c r="AE8" s="591"/>
      <c r="AF8" s="591"/>
      <c r="AG8" s="509"/>
      <c r="AH8" s="637" t="s">
        <v>560</v>
      </c>
      <c r="AI8" s="599" t="str">
        <f>IF('施設調書(公園施設・ﾒｰｶｰ名) 入力用'!K253="","",'施設調書(公園施設・ﾒｰｶｰ名) 入力用'!K253)</f>
        <v/>
      </c>
      <c r="AJ8" s="600"/>
      <c r="AK8" s="599" t="str">
        <f>IF('施設調書(公園施設・ﾒｰｶｰ名) 入力用'!O253="","",'施設調書(公園施設・ﾒｰｶｰ名) 入力用'!O253)</f>
        <v/>
      </c>
      <c r="AL8" s="601"/>
      <c r="AM8" s="600"/>
      <c r="AN8" s="280" t="str">
        <f>IF('施設調書(公園施設・ﾒｰｶｰ名) 入力用'!S253="","",'施設調書(公園施設・ﾒｰｶｰ名) 入力用'!S253)</f>
        <v/>
      </c>
      <c r="AO8" s="596" t="str">
        <f>IF('施設調書(公園施設・ﾒｰｶｰ名) 入力用'!T253="","",'施設調書(公園施設・ﾒｰｶｰ名) 入力用'!T253)</f>
        <v/>
      </c>
      <c r="AP8" s="597"/>
      <c r="AQ8" s="593" t="str">
        <f>IF('施設調書(公園施設・ﾒｰｶｰ名) 入力用'!U253="","",'施設調書(公園施設・ﾒｰｶｰ名) 入力用'!U253)</f>
        <v/>
      </c>
      <c r="AR8" s="594"/>
      <c r="AS8" s="595"/>
    </row>
    <row r="9" spans="1:45" ht="20.100000000000001" customHeight="1" x14ac:dyDescent="0.15">
      <c r="A9" s="519"/>
      <c r="B9" s="520"/>
      <c r="C9" s="520"/>
      <c r="D9" s="520"/>
      <c r="E9" s="520"/>
      <c r="F9" s="520"/>
      <c r="G9" s="520"/>
      <c r="H9" s="520"/>
      <c r="I9" s="520"/>
      <c r="J9" s="520"/>
      <c r="K9" s="520"/>
      <c r="L9" s="521"/>
      <c r="M9" s="525" t="s">
        <v>72</v>
      </c>
      <c r="N9" s="526"/>
      <c r="O9" s="531" t="s">
        <v>6</v>
      </c>
      <c r="P9" s="531"/>
      <c r="Q9" s="531"/>
      <c r="R9" s="515" t="s">
        <v>70</v>
      </c>
      <c r="S9" s="515"/>
      <c r="T9" s="515" t="s">
        <v>71</v>
      </c>
      <c r="U9" s="515"/>
      <c r="V9" s="656" t="s">
        <v>382</v>
      </c>
      <c r="W9" s="278" t="str">
        <f>IF('施設調書(公園施設・ﾒｰｶｰ名) 入力用'!K3="","",'施設調書(公園施設・ﾒｰｶｰ名) 入力用'!K3)</f>
        <v>石灰岩ダスト舗装</v>
      </c>
      <c r="X9" s="278" t="str">
        <f>IF('施設調書(公園施設・ﾒｰｶｰ名) 入力用'!O3="","",'施設調書(公園施設・ﾒｰｶｰ名) 入力用'!O3)</f>
        <v>ｔ＝４０</v>
      </c>
      <c r="Y9" s="561" t="str">
        <f>IF('施設調書(公園施設・ﾒｰｶｰ名) 入力用'!S3="","",'施設調書(公園施設・ﾒｰｶｰ名) 入力用'!S3)</f>
        <v>㎡</v>
      </c>
      <c r="Z9" s="561"/>
      <c r="AA9" s="562">
        <f>IF('施設調書(公園施設・ﾒｰｶｰ名) 入力用'!T3="","",'施設調書(公園施設・ﾒｰｶｰ名) 入力用'!T3)</f>
        <v>423.5</v>
      </c>
      <c r="AB9" s="562"/>
      <c r="AC9" s="562"/>
      <c r="AD9" s="592" t="str">
        <f>IF('施設調書(公園施設・ﾒｰｶｰ名) 入力用'!U3="","",'施設調書(公園施設・ﾒｰｶｰ名) 入力用'!U3)</f>
        <v/>
      </c>
      <c r="AE9" s="592"/>
      <c r="AF9" s="592"/>
      <c r="AG9" s="592"/>
      <c r="AH9" s="638"/>
      <c r="AI9" s="599" t="str">
        <f>IF('施設調書(公園施設・ﾒｰｶｰ名) 入力用'!K254="","",'施設調書(公園施設・ﾒｰｶｰ名) 入力用'!K254)</f>
        <v/>
      </c>
      <c r="AJ9" s="600"/>
      <c r="AK9" s="599" t="str">
        <f>IF('施設調書(公園施設・ﾒｰｶｰ名) 入力用'!O254="","",'施設調書(公園施設・ﾒｰｶｰ名) 入力用'!O254)</f>
        <v/>
      </c>
      <c r="AL9" s="601"/>
      <c r="AM9" s="600"/>
      <c r="AN9" s="280" t="str">
        <f>IF('施設調書(公園施設・ﾒｰｶｰ名) 入力用'!S254="","",'施設調書(公園施設・ﾒｰｶｰ名) 入力用'!S254)</f>
        <v/>
      </c>
      <c r="AO9" s="596" t="str">
        <f>IF('施設調書(公園施設・ﾒｰｶｰ名) 入力用'!T254="","",'施設調書(公園施設・ﾒｰｶｰ名) 入力用'!T254)</f>
        <v/>
      </c>
      <c r="AP9" s="597"/>
      <c r="AQ9" s="593" t="str">
        <f>IF('施設調書(公園施設・ﾒｰｶｰ名) 入力用'!U254="","",'施設調書(公園施設・ﾒｰｶｰ名) 入力用'!U254)</f>
        <v/>
      </c>
      <c r="AR9" s="594"/>
      <c r="AS9" s="595"/>
    </row>
    <row r="10" spans="1:45" ht="20.100000000000001" customHeight="1" x14ac:dyDescent="0.15">
      <c r="A10" s="519"/>
      <c r="B10" s="520"/>
      <c r="C10" s="520"/>
      <c r="D10" s="520"/>
      <c r="E10" s="520"/>
      <c r="F10" s="520"/>
      <c r="G10" s="520"/>
      <c r="H10" s="520"/>
      <c r="I10" s="520"/>
      <c r="J10" s="520"/>
      <c r="K10" s="520"/>
      <c r="L10" s="521"/>
      <c r="M10" s="527"/>
      <c r="N10" s="528"/>
      <c r="O10" s="532" t="str">
        <f>IF(入力公園!G14="","",入力公園!G14)</f>
        <v/>
      </c>
      <c r="P10" s="533"/>
      <c r="Q10" s="534"/>
      <c r="R10" s="544" t="str">
        <f>IF(入力公園!G14="","",入力公園!J14)</f>
        <v/>
      </c>
      <c r="S10" s="545"/>
      <c r="T10" s="557" t="str">
        <f>IF(入力公園!M14="","",入力公園!M14)</f>
        <v/>
      </c>
      <c r="U10" s="558"/>
      <c r="V10" s="657"/>
      <c r="W10" s="278" t="str">
        <f>IF('施設調書(公園施設・ﾒｰｶｰ名) 入力用'!K4="","",'施設調書(公園施設・ﾒｰｶｰ名) 入力用'!K4)</f>
        <v>歩車道境界ブロック</v>
      </c>
      <c r="X10" s="278" t="str">
        <f>IF('施設調書(公園施設・ﾒｰｶｰ名) 入力用'!O4="","",'施設調書(公園施設・ﾒｰｶｰ名) 入力用'!O4)</f>
        <v>150×200×600</v>
      </c>
      <c r="Y10" s="561" t="str">
        <f>IF('施設調書(公園施設・ﾒｰｶｰ名) 入力用'!S4="","",'施設調書(公園施設・ﾒｰｶｰ名) 入力用'!S4)</f>
        <v>m</v>
      </c>
      <c r="Z10" s="561"/>
      <c r="AA10" s="562">
        <f>IF('施設調書(公園施設・ﾒｰｶｰ名) 入力用'!T4="","",'施設調書(公園施設・ﾒｰｶｰ名) 入力用'!T4)</f>
        <v>80</v>
      </c>
      <c r="AB10" s="562"/>
      <c r="AC10" s="562"/>
      <c r="AD10" s="592" t="str">
        <f>IF('施設調書(公園施設・ﾒｰｶｰ名) 入力用'!U4="","",'施設調書(公園施設・ﾒｰｶｰ名) 入力用'!U4)</f>
        <v/>
      </c>
      <c r="AE10" s="592"/>
      <c r="AF10" s="592"/>
      <c r="AG10" s="592"/>
      <c r="AH10" s="638"/>
      <c r="AI10" s="599" t="str">
        <f>IF('施設調書(公園施設・ﾒｰｶｰ名) 入力用'!K255="","",'施設調書(公園施設・ﾒｰｶｰ名) 入力用'!K255)</f>
        <v/>
      </c>
      <c r="AJ10" s="600"/>
      <c r="AK10" s="599" t="str">
        <f>IF('施設調書(公園施設・ﾒｰｶｰ名) 入力用'!O255="","",'施設調書(公園施設・ﾒｰｶｰ名) 入力用'!O255)</f>
        <v/>
      </c>
      <c r="AL10" s="601"/>
      <c r="AM10" s="600"/>
      <c r="AN10" s="280" t="str">
        <f>IF('施設調書(公園施設・ﾒｰｶｰ名) 入力用'!S255="","",'施設調書(公園施設・ﾒｰｶｰ名) 入力用'!S255)</f>
        <v/>
      </c>
      <c r="AO10" s="596" t="str">
        <f>IF('施設調書(公園施設・ﾒｰｶｰ名) 入力用'!T255="","",'施設調書(公園施設・ﾒｰｶｰ名) 入力用'!T255)</f>
        <v/>
      </c>
      <c r="AP10" s="597"/>
      <c r="AQ10" s="593" t="str">
        <f>IF('施設調書(公園施設・ﾒｰｶｰ名) 入力用'!U255="","",'施設調書(公園施設・ﾒｰｶｰ名) 入力用'!U255)</f>
        <v/>
      </c>
      <c r="AR10" s="594"/>
      <c r="AS10" s="595"/>
    </row>
    <row r="11" spans="1:45" ht="20.100000000000001" customHeight="1" x14ac:dyDescent="0.15">
      <c r="A11" s="519"/>
      <c r="B11" s="520"/>
      <c r="C11" s="520"/>
      <c r="D11" s="520"/>
      <c r="E11" s="520"/>
      <c r="F11" s="520"/>
      <c r="G11" s="520"/>
      <c r="H11" s="520"/>
      <c r="I11" s="520"/>
      <c r="J11" s="520"/>
      <c r="K11" s="520"/>
      <c r="L11" s="521"/>
      <c r="M11" s="529"/>
      <c r="N11" s="530"/>
      <c r="O11" s="535"/>
      <c r="P11" s="536"/>
      <c r="Q11" s="537"/>
      <c r="R11" s="546"/>
      <c r="S11" s="547"/>
      <c r="T11" s="559"/>
      <c r="U11" s="560"/>
      <c r="V11" s="657"/>
      <c r="W11" s="278" t="str">
        <f>IF('施設調書(公園施設・ﾒｰｶｰ名) 入力用'!K5="","",'施設調書(公園施設・ﾒｰｶｰ名) 入力用'!K5)</f>
        <v>コンクリート舗装</v>
      </c>
      <c r="X11" s="278" t="str">
        <f>IF('施設調書(公園施設・ﾒｰｶｰ名) 入力用'!O5="","",'施設調書(公園施設・ﾒｰｶｰ名) 入力用'!O5)</f>
        <v>ｔ＝１００</v>
      </c>
      <c r="Y11" s="561" t="str">
        <f>IF('施設調書(公園施設・ﾒｰｶｰ名) 入力用'!S5="","",'施設調書(公園施設・ﾒｰｶｰ名) 入力用'!S5)</f>
        <v>㎡</v>
      </c>
      <c r="Z11" s="561"/>
      <c r="AA11" s="562">
        <f>IF('施設調書(公園施設・ﾒｰｶｰ名) 入力用'!T5="","",'施設調書(公園施設・ﾒｰｶｰ名) 入力用'!T5)</f>
        <v>55.92</v>
      </c>
      <c r="AB11" s="562"/>
      <c r="AC11" s="562"/>
      <c r="AD11" s="592" t="str">
        <f>IF('施設調書(公園施設・ﾒｰｶｰ名) 入力用'!U5="","",'施設調書(公園施設・ﾒｰｶｰ名) 入力用'!U5)</f>
        <v/>
      </c>
      <c r="AE11" s="592"/>
      <c r="AF11" s="592"/>
      <c r="AG11" s="592"/>
      <c r="AH11" s="638"/>
      <c r="AI11" s="599" t="str">
        <f>IF('施設調書(公園施設・ﾒｰｶｰ名) 入力用'!K256="","",'施設調書(公園施設・ﾒｰｶｰ名) 入力用'!K256)</f>
        <v/>
      </c>
      <c r="AJ11" s="600"/>
      <c r="AK11" s="599" t="str">
        <f>IF('施設調書(公園施設・ﾒｰｶｰ名) 入力用'!O256="","",'施設調書(公園施設・ﾒｰｶｰ名) 入力用'!O256)</f>
        <v/>
      </c>
      <c r="AL11" s="601"/>
      <c r="AM11" s="600"/>
      <c r="AN11" s="280" t="str">
        <f>IF('施設調書(公園施設・ﾒｰｶｰ名) 入力用'!S256="","",'施設調書(公園施設・ﾒｰｶｰ名) 入力用'!S256)</f>
        <v/>
      </c>
      <c r="AO11" s="596" t="str">
        <f>IF('施設調書(公園施設・ﾒｰｶｰ名) 入力用'!T256="","",'施設調書(公園施設・ﾒｰｶｰ名) 入力用'!T256)</f>
        <v/>
      </c>
      <c r="AP11" s="597"/>
      <c r="AQ11" s="593" t="str">
        <f>IF('施設調書(公園施設・ﾒｰｶｰ名) 入力用'!U256="","",'施設調書(公園施設・ﾒｰｶｰ名) 入力用'!U256)</f>
        <v/>
      </c>
      <c r="AR11" s="594"/>
      <c r="AS11" s="595"/>
    </row>
    <row r="12" spans="1:45" ht="20.100000000000001" customHeight="1" x14ac:dyDescent="0.15">
      <c r="A12" s="519"/>
      <c r="B12" s="520"/>
      <c r="C12" s="520"/>
      <c r="D12" s="520"/>
      <c r="E12" s="520"/>
      <c r="F12" s="520"/>
      <c r="G12" s="520"/>
      <c r="H12" s="520"/>
      <c r="I12" s="520"/>
      <c r="J12" s="520"/>
      <c r="K12" s="520"/>
      <c r="L12" s="521"/>
      <c r="M12" s="538" t="s">
        <v>73</v>
      </c>
      <c r="N12" s="539"/>
      <c r="O12" s="531" t="s">
        <v>6</v>
      </c>
      <c r="P12" s="531"/>
      <c r="Q12" s="531"/>
      <c r="R12" s="515" t="s">
        <v>70</v>
      </c>
      <c r="S12" s="515"/>
      <c r="T12" s="515" t="s">
        <v>71</v>
      </c>
      <c r="U12" s="515"/>
      <c r="V12" s="657"/>
      <c r="W12" s="278" t="str">
        <f>IF('施設調書(公園施設・ﾒｰｶｰ名) 入力用'!K6="","",'施設調書(公園施設・ﾒｰｶｰ名) 入力用'!K6)</f>
        <v>点字ブロック</v>
      </c>
      <c r="X12" s="278" t="str">
        <f>IF('施設調書(公園施設・ﾒｰｶｰ名) 入力用'!O6="","",'施設調書(公園施設・ﾒｰｶｰ名) 入力用'!O6)</f>
        <v>300×300×80</v>
      </c>
      <c r="Y12" s="561" t="str">
        <f>IF('施設調書(公園施設・ﾒｰｶｰ名) 入力用'!S6="","",'施設調書(公園施設・ﾒｰｶｰ名) 入力用'!S6)</f>
        <v>㎡</v>
      </c>
      <c r="Z12" s="561"/>
      <c r="AA12" s="562">
        <f>IF('施設調書(公園施設・ﾒｰｶｰ名) 入力用'!T6="","",'施設調書(公園施設・ﾒｰｶｰ名) 入力用'!T6)</f>
        <v>4.5</v>
      </c>
      <c r="AB12" s="562"/>
      <c r="AC12" s="562"/>
      <c r="AD12" s="592" t="str">
        <f>IF('施設調書(公園施設・ﾒｰｶｰ名) 入力用'!U6="","",'施設調書(公園施設・ﾒｰｶｰ名) 入力用'!U6)</f>
        <v/>
      </c>
      <c r="AE12" s="592"/>
      <c r="AF12" s="592"/>
      <c r="AG12" s="592"/>
      <c r="AH12" s="637" t="s">
        <v>561</v>
      </c>
      <c r="AI12" s="599" t="str">
        <f>IF('施設調書(公園施設・ﾒｰｶｰ名) 入力用'!K303="","",'施設調書(公園施設・ﾒｰｶｰ名) 入力用'!K303)</f>
        <v>水飲み</v>
      </c>
      <c r="AJ12" s="600"/>
      <c r="AK12" s="599" t="str">
        <f>IF('施設調書(公園施設・ﾒｰｶｰ名) 入力用'!O303="","",'施設調書(公園施設・ﾒｰｶｰ名) 入力用'!O303)</f>
        <v>H=750　自閉式水栓</v>
      </c>
      <c r="AL12" s="601"/>
      <c r="AM12" s="600"/>
      <c r="AN12" s="280" t="str">
        <f>IF('施設調書(公園施設・ﾒｰｶｰ名) 入力用'!S303="","",'施設調書(公園施設・ﾒｰｶｰ名) 入力用'!S303)</f>
        <v>基</v>
      </c>
      <c r="AO12" s="596">
        <f>IF('施設調書(公園施設・ﾒｰｶｰ名) 入力用'!T303="","",'施設調書(公園施設・ﾒｰｶｰ名) 入力用'!T303)</f>
        <v>1</v>
      </c>
      <c r="AP12" s="597"/>
      <c r="AQ12" s="593" t="str">
        <f>IF('施設調書(公園施設・ﾒｰｶｰ名) 入力用'!U303="","",'施設調書(公園施設・ﾒｰｶｰ名) 入力用'!U303)</f>
        <v/>
      </c>
      <c r="AR12" s="594"/>
      <c r="AS12" s="595"/>
    </row>
    <row r="13" spans="1:45" ht="20.100000000000001" customHeight="1" x14ac:dyDescent="0.15">
      <c r="A13" s="519"/>
      <c r="B13" s="520"/>
      <c r="C13" s="520"/>
      <c r="D13" s="520"/>
      <c r="E13" s="520"/>
      <c r="F13" s="520"/>
      <c r="G13" s="520"/>
      <c r="H13" s="520"/>
      <c r="I13" s="520"/>
      <c r="J13" s="520"/>
      <c r="K13" s="520"/>
      <c r="L13" s="521"/>
      <c r="M13" s="540"/>
      <c r="N13" s="541"/>
      <c r="O13" s="532" t="str">
        <f>IF(入力公園!G15="","",入力公園!G15)</f>
        <v/>
      </c>
      <c r="P13" s="533"/>
      <c r="Q13" s="534"/>
      <c r="R13" s="544" t="str">
        <f>IF(入力公園!G15="","",入力公園!J15)</f>
        <v/>
      </c>
      <c r="S13" s="545"/>
      <c r="T13" s="557" t="str">
        <f>IF(入力公園!M15="","",入力公園!M15)</f>
        <v/>
      </c>
      <c r="U13" s="558"/>
      <c r="V13" s="657"/>
      <c r="W13" s="278" t="str">
        <f>IF('施設調書(公園施設・ﾒｰｶｰ名) 入力用'!K7="","",'施設調書(公園施設・ﾒｰｶｰ名) 入力用'!K7)</f>
        <v>地先境界ブロック</v>
      </c>
      <c r="X13" s="278" t="str">
        <f>IF('施設調書(公園施設・ﾒｰｶｰ名) 入力用'!O7="","",'施設調書(公園施設・ﾒｰｶｰ名) 入力用'!O7)</f>
        <v>150×200×600</v>
      </c>
      <c r="Y13" s="561" t="str">
        <f>IF('施設調書(公園施設・ﾒｰｶｰ名) 入力用'!S7="","",'施設調書(公園施設・ﾒｰｶｰ名) 入力用'!S7)</f>
        <v>m</v>
      </c>
      <c r="Z13" s="561"/>
      <c r="AA13" s="562">
        <f>IF('施設調書(公園施設・ﾒｰｶｰ名) 入力用'!T7="","",'施設調書(公園施設・ﾒｰｶｰ名) 入力用'!T7)</f>
        <v>8</v>
      </c>
      <c r="AB13" s="562"/>
      <c r="AC13" s="562"/>
      <c r="AD13" s="592" t="str">
        <f>IF('施設調書(公園施設・ﾒｰｶｰ名) 入力用'!U7="","",'施設調書(公園施設・ﾒｰｶｰ名) 入力用'!U7)</f>
        <v/>
      </c>
      <c r="AE13" s="592"/>
      <c r="AF13" s="592"/>
      <c r="AG13" s="592"/>
      <c r="AH13" s="638"/>
      <c r="AI13" s="599" t="str">
        <f>IF('施設調書(公園施設・ﾒｰｶｰ名) 入力用'!K304="","",'施設調書(公園施設・ﾒｰｶｰ名) 入力用'!K304)</f>
        <v>駐車場</v>
      </c>
      <c r="AJ13" s="600"/>
      <c r="AK13" s="599" t="str">
        <f>IF('施設調書(公園施設・ﾒｰｶｰ名) 入力用'!O304="","",'施設調書(公園施設・ﾒｰｶｰ名) 入力用'!O304)</f>
        <v/>
      </c>
      <c r="AL13" s="601"/>
      <c r="AM13" s="600"/>
      <c r="AN13" s="280" t="str">
        <f>IF('施設調書(公園施設・ﾒｰｶｰ名) 入力用'!S304="","",'施設調書(公園施設・ﾒｰｶｰ名) 入力用'!S304)</f>
        <v>個所</v>
      </c>
      <c r="AO13" s="596">
        <f>IF('施設調書(公園施設・ﾒｰｶｰ名) 入力用'!T304="","",'施設調書(公園施設・ﾒｰｶｰ名) 入力用'!T304)</f>
        <v>1</v>
      </c>
      <c r="AP13" s="597"/>
      <c r="AQ13" s="593" t="str">
        <f>IF('施設調書(公園施設・ﾒｰｶｰ名) 入力用'!U304="","",'施設調書(公園施設・ﾒｰｶｰ名) 入力用'!U304)</f>
        <v/>
      </c>
      <c r="AR13" s="594"/>
      <c r="AS13" s="595"/>
    </row>
    <row r="14" spans="1:45" ht="20.100000000000001" customHeight="1" x14ac:dyDescent="0.15">
      <c r="A14" s="519"/>
      <c r="B14" s="520"/>
      <c r="C14" s="520"/>
      <c r="D14" s="520"/>
      <c r="E14" s="520"/>
      <c r="F14" s="520"/>
      <c r="G14" s="520"/>
      <c r="H14" s="520"/>
      <c r="I14" s="520"/>
      <c r="J14" s="520"/>
      <c r="K14" s="520"/>
      <c r="L14" s="521"/>
      <c r="M14" s="542"/>
      <c r="N14" s="543"/>
      <c r="O14" s="535"/>
      <c r="P14" s="536"/>
      <c r="Q14" s="537"/>
      <c r="R14" s="546"/>
      <c r="S14" s="547"/>
      <c r="T14" s="559"/>
      <c r="U14" s="560"/>
      <c r="V14" s="657"/>
      <c r="W14" s="278" t="str">
        <f>IF('施設調書(公園施設・ﾒｰｶｰ名) 入力用'!K8="","",'施設調書(公園施設・ﾒｰｶｰ名) 入力用'!K8)</f>
        <v/>
      </c>
      <c r="X14" s="278" t="str">
        <f>IF('施設調書(公園施設・ﾒｰｶｰ名) 入力用'!O8="","",'施設調書(公園施設・ﾒｰｶｰ名) 入力用'!O8)</f>
        <v/>
      </c>
      <c r="Y14" s="561" t="str">
        <f>IF('施設調書(公園施設・ﾒｰｶｰ名) 入力用'!S8="","",'施設調書(公園施設・ﾒｰｶｰ名) 入力用'!S8)</f>
        <v/>
      </c>
      <c r="Z14" s="561"/>
      <c r="AA14" s="562" t="str">
        <f>IF('施設調書(公園施設・ﾒｰｶｰ名) 入力用'!T8="","",'施設調書(公園施設・ﾒｰｶｰ名) 入力用'!T8)</f>
        <v/>
      </c>
      <c r="AB14" s="562"/>
      <c r="AC14" s="562"/>
      <c r="AD14" s="592" t="str">
        <f>IF('施設調書(公園施設・ﾒｰｶｰ名) 入力用'!U8="","",'施設調書(公園施設・ﾒｰｶｰ名) 入力用'!U8)</f>
        <v/>
      </c>
      <c r="AE14" s="592"/>
      <c r="AF14" s="592"/>
      <c r="AG14" s="592"/>
      <c r="AH14" s="638"/>
      <c r="AI14" s="599" t="str">
        <f>IF('施設調書(公園施設・ﾒｰｶｰ名) 入力用'!K305="","",'施設調書(公園施設・ﾒｰｶｰ名) 入力用'!K305)</f>
        <v>便所</v>
      </c>
      <c r="AJ14" s="600"/>
      <c r="AK14" s="599" t="str">
        <f>IF('施設調書(公園施設・ﾒｰｶｰ名) 入力用'!O305="","",'施設調書(公園施設・ﾒｰｶｰ名) 入力用'!O305)</f>
        <v>アルミサンドイッチパネル</v>
      </c>
      <c r="AL14" s="601"/>
      <c r="AM14" s="600"/>
      <c r="AN14" s="280" t="str">
        <f>IF('施設調書(公園施設・ﾒｰｶｰ名) 入力用'!S305="","",'施設調書(公園施設・ﾒｰｶｰ名) 入力用'!S305)</f>
        <v>棟</v>
      </c>
      <c r="AO14" s="596">
        <f>IF('施設調書(公園施設・ﾒｰｶｰ名) 入力用'!T305="","",'施設調書(公園施設・ﾒｰｶｰ名) 入力用'!T305)</f>
        <v>1</v>
      </c>
      <c r="AP14" s="597"/>
      <c r="AQ14" s="593" t="str">
        <f>IF('施設調書(公園施設・ﾒｰｶｰ名) 入力用'!U305="","",'施設調書(公園施設・ﾒｰｶｰ名) 入力用'!U305)</f>
        <v>小：和１、大：和１・洋１（うちバリアフリー対応１）</v>
      </c>
      <c r="AR14" s="594"/>
      <c r="AS14" s="595"/>
    </row>
    <row r="15" spans="1:45" ht="20.100000000000001" customHeight="1" x14ac:dyDescent="0.15">
      <c r="A15" s="519"/>
      <c r="B15" s="520"/>
      <c r="C15" s="520"/>
      <c r="D15" s="520"/>
      <c r="E15" s="520"/>
      <c r="F15" s="520"/>
      <c r="G15" s="520"/>
      <c r="H15" s="520"/>
      <c r="I15" s="520"/>
      <c r="J15" s="520"/>
      <c r="K15" s="520"/>
      <c r="L15" s="521"/>
      <c r="M15" s="650" t="s">
        <v>74</v>
      </c>
      <c r="N15" s="651"/>
      <c r="O15" s="531" t="s">
        <v>6</v>
      </c>
      <c r="P15" s="531"/>
      <c r="Q15" s="531"/>
      <c r="R15" s="515" t="s">
        <v>70</v>
      </c>
      <c r="S15" s="515"/>
      <c r="T15" s="515" t="s">
        <v>71</v>
      </c>
      <c r="U15" s="515"/>
      <c r="V15" s="657"/>
      <c r="W15" s="278" t="str">
        <f>IF('施設調書(公園施設・ﾒｰｶｰ名) 入力用'!K9="","",'施設調書(公園施設・ﾒｰｶｰ名) 入力用'!K9)</f>
        <v/>
      </c>
      <c r="X15" s="278" t="str">
        <f>IF('施設調書(公園施設・ﾒｰｶｰ名) 入力用'!O9="","",'施設調書(公園施設・ﾒｰｶｰ名) 入力用'!O9)</f>
        <v/>
      </c>
      <c r="Y15" s="561" t="str">
        <f>IF('施設調書(公園施設・ﾒｰｶｰ名) 入力用'!S9="","",'施設調書(公園施設・ﾒｰｶｰ名) 入力用'!S9)</f>
        <v/>
      </c>
      <c r="Z15" s="561"/>
      <c r="AA15" s="562" t="str">
        <f>IF('施設調書(公園施設・ﾒｰｶｰ名) 入力用'!T9="","",'施設調書(公園施設・ﾒｰｶｰ名) 入力用'!T9)</f>
        <v/>
      </c>
      <c r="AB15" s="562"/>
      <c r="AC15" s="562"/>
      <c r="AD15" s="592" t="str">
        <f>IF('施設調書(公園施設・ﾒｰｶｰ名) 入力用'!U9="","",'施設調書(公園施設・ﾒｰｶｰ名) 入力用'!U9)</f>
        <v/>
      </c>
      <c r="AE15" s="592"/>
      <c r="AF15" s="592"/>
      <c r="AG15" s="592"/>
      <c r="AH15" s="638"/>
      <c r="AI15" s="599" t="str">
        <f>IF('施設調書(公園施設・ﾒｰｶｰ名) 入力用'!K306="","",'施設調書(公園施設・ﾒｰｶｰ名) 入力用'!K306)</f>
        <v/>
      </c>
      <c r="AJ15" s="600"/>
      <c r="AK15" s="599" t="str">
        <f>IF('施設調書(公園施設・ﾒｰｶｰ名) 入力用'!O306="","",'施設調書(公園施設・ﾒｰｶｰ名) 入力用'!O306)</f>
        <v/>
      </c>
      <c r="AL15" s="601"/>
      <c r="AM15" s="600"/>
      <c r="AN15" s="280" t="str">
        <f>IF('施設調書(公園施設・ﾒｰｶｰ名) 入力用'!S306="","",'施設調書(公園施設・ﾒｰｶｰ名) 入力用'!S306)</f>
        <v/>
      </c>
      <c r="AO15" s="596" t="str">
        <f>IF('施設調書(公園施設・ﾒｰｶｰ名) 入力用'!T306="","",'施設調書(公園施設・ﾒｰｶｰ名) 入力用'!T306)</f>
        <v/>
      </c>
      <c r="AP15" s="597"/>
      <c r="AQ15" s="593" t="str">
        <f>IF('施設調書(公園施設・ﾒｰｶｰ名) 入力用'!U306="","",'施設調書(公園施設・ﾒｰｶｰ名) 入力用'!U306)</f>
        <v/>
      </c>
      <c r="AR15" s="594"/>
      <c r="AS15" s="595"/>
    </row>
    <row r="16" spans="1:45" ht="20.100000000000001" customHeight="1" x14ac:dyDescent="0.15">
      <c r="A16" s="519"/>
      <c r="B16" s="520"/>
      <c r="C16" s="520"/>
      <c r="D16" s="520"/>
      <c r="E16" s="520"/>
      <c r="F16" s="520"/>
      <c r="G16" s="520"/>
      <c r="H16" s="520"/>
      <c r="I16" s="520"/>
      <c r="J16" s="520"/>
      <c r="K16" s="520"/>
      <c r="L16" s="521"/>
      <c r="M16" s="652"/>
      <c r="N16" s="653"/>
      <c r="O16" s="532">
        <f>IF(入力公園!G16="","",入力公園!G16)</f>
        <v>445</v>
      </c>
      <c r="P16" s="533"/>
      <c r="Q16" s="534"/>
      <c r="R16" s="544">
        <f>IF(入力公園!G16="","",入力公園!J16)</f>
        <v>0.44500000000000001</v>
      </c>
      <c r="S16" s="545"/>
      <c r="T16" s="557" t="str">
        <f>IF(入力公園!M16="","",入力公園!M16)</f>
        <v/>
      </c>
      <c r="U16" s="558"/>
      <c r="V16" s="658"/>
      <c r="W16" s="278" t="str">
        <f>IF('施設調書(公園施設・ﾒｰｶｰ名) 入力用'!K10="","",'施設調書(公園施設・ﾒｰｶｰ名) 入力用'!K10)</f>
        <v/>
      </c>
      <c r="X16" s="278" t="str">
        <f>IF('施設調書(公園施設・ﾒｰｶｰ名) 入力用'!O10="","",'施設調書(公園施設・ﾒｰｶｰ名) 入力用'!O10)</f>
        <v/>
      </c>
      <c r="Y16" s="561" t="str">
        <f>IF('施設調書(公園施設・ﾒｰｶｰ名) 入力用'!S10="","",'施設調書(公園施設・ﾒｰｶｰ名) 入力用'!S10)</f>
        <v/>
      </c>
      <c r="Z16" s="561"/>
      <c r="AA16" s="562" t="str">
        <f>IF('施設調書(公園施設・ﾒｰｶｰ名) 入力用'!T10="","",'施設調書(公園施設・ﾒｰｶｰ名) 入力用'!T10)</f>
        <v/>
      </c>
      <c r="AB16" s="562"/>
      <c r="AC16" s="562"/>
      <c r="AD16" s="592" t="str">
        <f>IF('施設調書(公園施設・ﾒｰｶｰ名) 入力用'!U10="","",'施設調書(公園施設・ﾒｰｶｰ名) 入力用'!U10)</f>
        <v/>
      </c>
      <c r="AE16" s="592"/>
      <c r="AF16" s="592"/>
      <c r="AG16" s="592"/>
      <c r="AH16" s="632" t="s">
        <v>562</v>
      </c>
      <c r="AI16" s="599" t="str">
        <f>IF('施設調書(公園施設・ﾒｰｶｰ名) 入力用'!K353="","",'施設調書(公園施設・ﾒｰｶｰ名) 入力用'!K353)</f>
        <v>外柵A</v>
      </c>
      <c r="AJ16" s="600"/>
      <c r="AK16" s="599" t="str">
        <f>IF('施設調書(公園施設・ﾒｰｶｰ名) 入力用'!O353="","",'施設調書(公園施設・ﾒｰｶｰ名) 入力用'!O353)</f>
        <v>H=650＠2000</v>
      </c>
      <c r="AL16" s="601"/>
      <c r="AM16" s="600"/>
      <c r="AN16" s="280" t="str">
        <f>IF('施設調書(公園施設・ﾒｰｶｰ名) 入力用'!S353="","",'施設調書(公園施設・ﾒｰｶｰ名) 入力用'!S353)</f>
        <v>m</v>
      </c>
      <c r="AO16" s="596">
        <f>IF('施設調書(公園施設・ﾒｰｶｰ名) 入力用'!T353="","",'施設調書(公園施設・ﾒｰｶｰ名) 入力用'!T353)</f>
        <v>55.61</v>
      </c>
      <c r="AP16" s="597"/>
      <c r="AQ16" s="593" t="str">
        <f>IF('施設調書(公園施設・ﾒｰｶｰ名) 入力用'!U353="","",'施設調書(公園施設・ﾒｰｶｰ名) 入力用'!U353)</f>
        <v/>
      </c>
      <c r="AR16" s="594"/>
      <c r="AS16" s="595"/>
    </row>
    <row r="17" spans="1:45" ht="20.100000000000001" customHeight="1" x14ac:dyDescent="0.15">
      <c r="A17" s="519"/>
      <c r="B17" s="520"/>
      <c r="C17" s="520"/>
      <c r="D17" s="520"/>
      <c r="E17" s="520"/>
      <c r="F17" s="520"/>
      <c r="G17" s="520"/>
      <c r="H17" s="520"/>
      <c r="I17" s="520"/>
      <c r="J17" s="520"/>
      <c r="K17" s="520"/>
      <c r="L17" s="521"/>
      <c r="M17" s="654"/>
      <c r="N17" s="655"/>
      <c r="O17" s="535"/>
      <c r="P17" s="536"/>
      <c r="Q17" s="537"/>
      <c r="R17" s="546"/>
      <c r="S17" s="547"/>
      <c r="T17" s="559"/>
      <c r="U17" s="560"/>
      <c r="V17" s="649" t="s">
        <v>559</v>
      </c>
      <c r="W17" s="278" t="str">
        <f>IF('施設調書(公園施設・ﾒｰｶｰ名) 入力用'!K53="","",'施設調書(公園施設・ﾒｰｶｰ名) 入力用'!K53)</f>
        <v>花壇</v>
      </c>
      <c r="X17" s="278" t="str">
        <f>IF('施設調書(公園施設・ﾒｰｶｰ名) 入力用'!O53="","",'施設調書(公園施設・ﾒｰｶｰ名) 入力用'!O53)</f>
        <v>210×100×60</v>
      </c>
      <c r="Y17" s="561" t="str">
        <f>IF('施設調書(公園施設・ﾒｰｶｰ名) 入力用'!S53="","",'施設調書(公園施設・ﾒｰｶｰ名) 入力用'!S53)</f>
        <v>㎡</v>
      </c>
      <c r="Z17" s="561"/>
      <c r="AA17" s="562">
        <f>IF('施設調書(公園施設・ﾒｰｶｰ名) 入力用'!T53="","",'施設調書(公園施設・ﾒｰｶｰ名) 入力用'!T53)</f>
        <v>11.5</v>
      </c>
      <c r="AB17" s="562"/>
      <c r="AC17" s="562"/>
      <c r="AD17" s="592" t="str">
        <f>IF('施設調書(公園施設・ﾒｰｶｰ名) 入力用'!U53="","",'施設調書(公園施設・ﾒｰｶｰ名) 入力用'!U53)</f>
        <v>地元自治会管理</v>
      </c>
      <c r="AE17" s="592"/>
      <c r="AF17" s="592"/>
      <c r="AG17" s="592"/>
      <c r="AH17" s="633"/>
      <c r="AI17" s="599" t="str">
        <f>IF('施設調書(公園施設・ﾒｰｶｰ名) 入力用'!K354="","",'施設調書(公園施設・ﾒｰｶｰ名) 入力用'!K354)</f>
        <v>外柵B</v>
      </c>
      <c r="AJ17" s="600"/>
      <c r="AK17" s="599" t="str">
        <f>IF('施設調書(公園施設・ﾒｰｶｰ名) 入力用'!O354="","",'施設調書(公園施設・ﾒｰｶｰ名) 入力用'!O354)</f>
        <v>H=1,500＠2000</v>
      </c>
      <c r="AL17" s="601"/>
      <c r="AM17" s="600"/>
      <c r="AN17" s="280" t="str">
        <f>IF('施設調書(公園施設・ﾒｰｶｰ名) 入力用'!S354="","",'施設調書(公園施設・ﾒｰｶｰ名) 入力用'!S354)</f>
        <v>m</v>
      </c>
      <c r="AO17" s="596">
        <f>IF('施設調書(公園施設・ﾒｰｶｰ名) 入力用'!T354="","",'施設調書(公園施設・ﾒｰｶｰ名) 入力用'!T354)</f>
        <v>36.65</v>
      </c>
      <c r="AP17" s="597"/>
      <c r="AQ17" s="593" t="str">
        <f>IF('施設調書(公園施設・ﾒｰｶｰ名) 入力用'!U354="","",'施設調書(公園施設・ﾒｰｶｰ名) 入力用'!U354)</f>
        <v/>
      </c>
      <c r="AR17" s="594"/>
      <c r="AS17" s="595"/>
    </row>
    <row r="18" spans="1:45" ht="20.100000000000001" customHeight="1" x14ac:dyDescent="0.15">
      <c r="A18" s="519"/>
      <c r="B18" s="520"/>
      <c r="C18" s="520"/>
      <c r="D18" s="520"/>
      <c r="E18" s="520"/>
      <c r="F18" s="520"/>
      <c r="G18" s="520"/>
      <c r="H18" s="520"/>
      <c r="I18" s="520"/>
      <c r="J18" s="520"/>
      <c r="K18" s="520"/>
      <c r="L18" s="521"/>
      <c r="M18" s="550" t="s">
        <v>75</v>
      </c>
      <c r="N18" s="551"/>
      <c r="O18" s="554" t="s">
        <v>76</v>
      </c>
      <c r="P18" s="555"/>
      <c r="Q18" s="555"/>
      <c r="R18" s="555"/>
      <c r="S18" s="556"/>
      <c r="T18" s="515" t="s">
        <v>71</v>
      </c>
      <c r="U18" s="515"/>
      <c r="V18" s="649"/>
      <c r="W18" s="278" t="str">
        <f>IF('施設調書(公園施設・ﾒｰｶｰ名) 入力用'!K54="","",'施設調書(公園施設・ﾒｰｶｰ名) 入力用'!K54)</f>
        <v>レンガ縁石</v>
      </c>
      <c r="X18" s="278" t="str">
        <f>IF('施設調書(公園施設・ﾒｰｶｰ名) 入力用'!O54="","",'施設調書(公園施設・ﾒｰｶｰ名) 入力用'!O54)</f>
        <v>210×100×61</v>
      </c>
      <c r="Y18" s="561" t="str">
        <f>IF('施設調書(公園施設・ﾒｰｶｰ名) 入力用'!S54="","",'施設調書(公園施設・ﾒｰｶｰ名) 入力用'!S54)</f>
        <v>m</v>
      </c>
      <c r="Z18" s="561"/>
      <c r="AA18" s="562">
        <f>IF('施設調書(公園施設・ﾒｰｶｰ名) 入力用'!T54="","",'施設調書(公園施設・ﾒｰｶｰ名) 入力用'!T54)</f>
        <v>11.8</v>
      </c>
      <c r="AB18" s="562"/>
      <c r="AC18" s="562"/>
      <c r="AD18" s="592" t="str">
        <f>IF('施設調書(公園施設・ﾒｰｶｰ名) 入力用'!U54="","",'施設調書(公園施設・ﾒｰｶｰ名) 入力用'!U54)</f>
        <v>花壇縁</v>
      </c>
      <c r="AE18" s="592"/>
      <c r="AF18" s="592"/>
      <c r="AG18" s="592"/>
      <c r="AH18" s="633"/>
      <c r="AI18" s="599" t="str">
        <f>IF('施設調書(公園施設・ﾒｰｶｰ名) 入力用'!K355="","",'施設調書(公園施設・ﾒｰｶｰ名) 入力用'!K355)</f>
        <v>車止め</v>
      </c>
      <c r="AJ18" s="600"/>
      <c r="AK18" s="599" t="str">
        <f>IF('施設調書(公園施設・ﾒｰｶｰ名) 入力用'!O355="","",'施設調書(公園施設・ﾒｰｶｰ名) 入力用'!O355)</f>
        <v>Φ250、H=450</v>
      </c>
      <c r="AL18" s="601"/>
      <c r="AM18" s="600"/>
      <c r="AN18" s="280" t="str">
        <f>IF('施設調書(公園施設・ﾒｰｶｰ名) 入力用'!S355="","",'施設調書(公園施設・ﾒｰｶｰ名) 入力用'!S355)</f>
        <v>基</v>
      </c>
      <c r="AO18" s="596">
        <f>IF('施設調書(公園施設・ﾒｰｶｰ名) 入力用'!T355="","",'施設調書(公園施設・ﾒｰｶｰ名) 入力用'!T355)</f>
        <v>6</v>
      </c>
      <c r="AP18" s="597"/>
      <c r="AQ18" s="593" t="str">
        <f>IF('施設調書(公園施設・ﾒｰｶｰ名) 入力用'!U355="","",'施設調書(公園施設・ﾒｰｶｰ名) 入力用'!U355)</f>
        <v>鍵付可動式</v>
      </c>
      <c r="AR18" s="594"/>
      <c r="AS18" s="595"/>
    </row>
    <row r="19" spans="1:45" ht="20.100000000000001" customHeight="1" x14ac:dyDescent="0.15">
      <c r="A19" s="519"/>
      <c r="B19" s="520"/>
      <c r="C19" s="520"/>
      <c r="D19" s="520"/>
      <c r="E19" s="520"/>
      <c r="F19" s="520"/>
      <c r="G19" s="520"/>
      <c r="H19" s="520"/>
      <c r="I19" s="520"/>
      <c r="J19" s="520"/>
      <c r="K19" s="520"/>
      <c r="L19" s="521"/>
      <c r="M19" s="552"/>
      <c r="N19" s="553"/>
      <c r="O19" s="548" t="str">
        <f>IF(入力公園!G17="","",入力公園!G17)</f>
        <v/>
      </c>
      <c r="P19" s="548"/>
      <c r="Q19" s="548"/>
      <c r="R19" s="548"/>
      <c r="S19" s="548"/>
      <c r="T19" s="557" t="str">
        <f>IF(入力公園!M17="","",入力公園!M17)</f>
        <v/>
      </c>
      <c r="U19" s="558"/>
      <c r="V19" s="649"/>
      <c r="W19" s="278" t="str">
        <f>IF('施設調書(公園施設・ﾒｰｶｰ名) 入力用'!K55="","",'施設調書(公園施設・ﾒｰｶｰ名) 入力用'!K55)</f>
        <v/>
      </c>
      <c r="X19" s="278" t="str">
        <f>IF('施設調書(公園施設・ﾒｰｶｰ名) 入力用'!O55="","",'施設調書(公園施設・ﾒｰｶｰ名) 入力用'!O55)</f>
        <v/>
      </c>
      <c r="Y19" s="561" t="str">
        <f>IF('施設調書(公園施設・ﾒｰｶｰ名) 入力用'!S55="","",'施設調書(公園施設・ﾒｰｶｰ名) 入力用'!S55)</f>
        <v/>
      </c>
      <c r="Z19" s="561"/>
      <c r="AA19" s="562" t="str">
        <f>IF('施設調書(公園施設・ﾒｰｶｰ名) 入力用'!T55="","",'施設調書(公園施設・ﾒｰｶｰ名) 入力用'!T55)</f>
        <v/>
      </c>
      <c r="AB19" s="562"/>
      <c r="AC19" s="562"/>
      <c r="AD19" s="592" t="str">
        <f>IF('施設調書(公園施設・ﾒｰｶｰ名) 入力用'!U55="","",'施設調書(公園施設・ﾒｰｶｰ名) 入力用'!U55)</f>
        <v/>
      </c>
      <c r="AE19" s="592"/>
      <c r="AF19" s="592"/>
      <c r="AG19" s="592"/>
      <c r="AH19" s="633"/>
      <c r="AI19" s="599" t="str">
        <f>IF('施設調書(公園施設・ﾒｰｶｰ名) 入力用'!K356="","",'施設調書(公園施設・ﾒｰｶｰ名) 入力用'!K356)</f>
        <v>園名板</v>
      </c>
      <c r="AJ19" s="600"/>
      <c r="AK19" s="599" t="str">
        <f>IF('施設調書(公園施設・ﾒｰｶｰ名) 入力用'!O356="","",'施設調書(公園施設・ﾒｰｶｰ名) 入力用'!O356)</f>
        <v>H=1,400</v>
      </c>
      <c r="AL19" s="601"/>
      <c r="AM19" s="600"/>
      <c r="AN19" s="280" t="str">
        <f>IF('施設調書(公園施設・ﾒｰｶｰ名) 入力用'!S356="","",'施設調書(公園施設・ﾒｰｶｰ名) 入力用'!S356)</f>
        <v>基</v>
      </c>
      <c r="AO19" s="596">
        <f>IF('施設調書(公園施設・ﾒｰｶｰ名) 入力用'!T356="","",'施設調書(公園施設・ﾒｰｶｰ名) 入力用'!T356)</f>
        <v>1</v>
      </c>
      <c r="AP19" s="597"/>
      <c r="AQ19" s="593" t="str">
        <f>IF('施設調書(公園施設・ﾒｰｶｰ名) 入力用'!U356="","",'施設調書(公園施設・ﾒｰｶｰ名) 入力用'!U356)</f>
        <v/>
      </c>
      <c r="AR19" s="594"/>
      <c r="AS19" s="595"/>
    </row>
    <row r="20" spans="1:45" ht="20.100000000000001" customHeight="1" x14ac:dyDescent="0.15">
      <c r="A20" s="522"/>
      <c r="B20" s="523"/>
      <c r="C20" s="523"/>
      <c r="D20" s="523"/>
      <c r="E20" s="523"/>
      <c r="F20" s="523"/>
      <c r="G20" s="523"/>
      <c r="H20" s="523"/>
      <c r="I20" s="523"/>
      <c r="J20" s="523"/>
      <c r="K20" s="523"/>
      <c r="L20" s="524"/>
      <c r="M20" s="552"/>
      <c r="N20" s="553"/>
      <c r="O20" s="549"/>
      <c r="P20" s="549"/>
      <c r="Q20" s="549"/>
      <c r="R20" s="549"/>
      <c r="S20" s="549"/>
      <c r="T20" s="559"/>
      <c r="U20" s="560"/>
      <c r="V20" s="649"/>
      <c r="W20" s="278" t="str">
        <f>IF('施設調書(公園施設・ﾒｰｶｰ名) 入力用'!K56="","",'施設調書(公園施設・ﾒｰｶｰ名) 入力用'!K56)</f>
        <v/>
      </c>
      <c r="X20" s="278" t="str">
        <f>IF('施設調書(公園施設・ﾒｰｶｰ名) 入力用'!O56="","",'施設調書(公園施設・ﾒｰｶｰ名) 入力用'!O56)</f>
        <v/>
      </c>
      <c r="Y20" s="561" t="str">
        <f>IF('施設調書(公園施設・ﾒｰｶｰ名) 入力用'!S56="","",'施設調書(公園施設・ﾒｰｶｰ名) 入力用'!S56)</f>
        <v/>
      </c>
      <c r="Z20" s="561"/>
      <c r="AA20" s="562" t="str">
        <f>IF('施設調書(公園施設・ﾒｰｶｰ名) 入力用'!T56="","",'施設調書(公園施設・ﾒｰｶｰ名) 入力用'!T56)</f>
        <v/>
      </c>
      <c r="AB20" s="562"/>
      <c r="AC20" s="562"/>
      <c r="AD20" s="592" t="str">
        <f>IF('施設調書(公園施設・ﾒｰｶｰ名) 入力用'!U56="","",'施設調書(公園施設・ﾒｰｶｰ名) 入力用'!U56)</f>
        <v/>
      </c>
      <c r="AE20" s="592"/>
      <c r="AF20" s="592"/>
      <c r="AG20" s="592"/>
      <c r="AH20" s="633"/>
      <c r="AI20" s="599" t="str">
        <f>IF('施設調書(公園施設・ﾒｰｶｰ名) 入力用'!K357="","",'施設調書(公園施設・ﾒｰｶｰ名) 入力用'!K357)</f>
        <v>照明灯</v>
      </c>
      <c r="AJ20" s="600"/>
      <c r="AK20" s="599" t="str">
        <f>IF('施設調書(公園施設・ﾒｰｶｰ名) 入力用'!O357="","",'施設調書(公園施設・ﾒｰｶｰ名) 入力用'!O357)</f>
        <v>LED72W、グローブ型</v>
      </c>
      <c r="AL20" s="601"/>
      <c r="AM20" s="600"/>
      <c r="AN20" s="280" t="str">
        <f>IF('施設調書(公園施設・ﾒｰｶｰ名) 入力用'!S357="","",'施設調書(公園施設・ﾒｰｶｰ名) 入力用'!S357)</f>
        <v>基</v>
      </c>
      <c r="AO20" s="596">
        <f>IF('施設調書(公園施設・ﾒｰｶｰ名) 入力用'!T357="","",'施設調書(公園施設・ﾒｰｶｰ名) 入力用'!T357)</f>
        <v>2</v>
      </c>
      <c r="AP20" s="597"/>
      <c r="AQ20" s="593" t="str">
        <f>IF('施設調書(公園施設・ﾒｰｶｰ名) 入力用'!U357="","",'施設調書(公園施設・ﾒｰｶｰ名) 入力用'!U357)</f>
        <v/>
      </c>
      <c r="AR20" s="594"/>
      <c r="AS20" s="595"/>
    </row>
    <row r="21" spans="1:45" ht="20.100000000000001" customHeight="1" x14ac:dyDescent="0.15">
      <c r="A21" s="644" t="s">
        <v>77</v>
      </c>
      <c r="B21" s="493" t="s">
        <v>132</v>
      </c>
      <c r="C21" s="493"/>
      <c r="D21" s="493"/>
      <c r="E21" s="493"/>
      <c r="F21" s="493" t="s">
        <v>538</v>
      </c>
      <c r="G21" s="493"/>
      <c r="H21" s="493"/>
      <c r="I21" s="493" t="s">
        <v>378</v>
      </c>
      <c r="J21" s="493"/>
      <c r="K21" s="493"/>
      <c r="L21" s="493" t="s">
        <v>374</v>
      </c>
      <c r="M21" s="493"/>
      <c r="N21" s="493"/>
      <c r="O21" s="506" t="s">
        <v>377</v>
      </c>
      <c r="P21" s="506"/>
      <c r="Q21" s="493" t="s">
        <v>376</v>
      </c>
      <c r="R21" s="493"/>
      <c r="S21" s="493"/>
      <c r="T21" s="493" t="s">
        <v>375</v>
      </c>
      <c r="U21" s="493"/>
      <c r="V21" s="649" t="s">
        <v>79</v>
      </c>
      <c r="W21" s="278" t="str">
        <f>IF('施設調書(公園施設・ﾒｰｶｰ名) 入力用'!K103="","",'施設調書(公園施設・ﾒｰｶｰ名) 入力用'!K103)</f>
        <v>四阿</v>
      </c>
      <c r="X21" s="278" t="str">
        <f>IF('施設調書(公園施設・ﾒｰｶｰ名) 入力用'!O103="","",'施設調書(公園施設・ﾒｰｶｰ名) 入力用'!O103)</f>
        <v>スチール４本柱</v>
      </c>
      <c r="Y21" s="561" t="str">
        <f>IF('施設調書(公園施設・ﾒｰｶｰ名) 入力用'!S103="","",'施設調書(公園施設・ﾒｰｶｰ名) 入力用'!S103)</f>
        <v>基</v>
      </c>
      <c r="Z21" s="561"/>
      <c r="AA21" s="562">
        <f>IF('施設調書(公園施設・ﾒｰｶｰ名) 入力用'!T103="","",'施設調書(公園施設・ﾒｰｶｰ名) 入力用'!T103)</f>
        <v>1</v>
      </c>
      <c r="AB21" s="562"/>
      <c r="AC21" s="562"/>
      <c r="AD21" s="592" t="str">
        <f>IF('施設調書(公園施設・ﾒｰｶｰ名) 入力用'!U103="","",'施設調書(公園施設・ﾒｰｶｰ名) 入力用'!U103)</f>
        <v>W3000×D3000×H3300</v>
      </c>
      <c r="AE21" s="592"/>
      <c r="AF21" s="592"/>
      <c r="AG21" s="592"/>
      <c r="AH21" s="633"/>
      <c r="AI21" s="599" t="str">
        <f>IF('施設調書(公園施設・ﾒｰｶｰ名) 入力用'!K358="","",'施設調書(公園施設・ﾒｰｶｰ名) 入力用'!K358)</f>
        <v>引込柱</v>
      </c>
      <c r="AJ21" s="600"/>
      <c r="AK21" s="599" t="str">
        <f>IF('施設調書(公園施設・ﾒｰｶｰ名) 入力用'!O358="","",'施設調書(公園施設・ﾒｰｶｰ名) 入力用'!O358)</f>
        <v>鋼管カラーポール</v>
      </c>
      <c r="AL21" s="601"/>
      <c r="AM21" s="600"/>
      <c r="AN21" s="280" t="str">
        <f>IF('施設調書(公園施設・ﾒｰｶｰ名) 入力用'!S358="","",'施設調書(公園施設・ﾒｰｶｰ名) 入力用'!S358)</f>
        <v>基</v>
      </c>
      <c r="AO21" s="596">
        <f>IF('施設調書(公園施設・ﾒｰｶｰ名) 入力用'!T358="","",'施設調書(公園施設・ﾒｰｶｰ名) 入力用'!T358)</f>
        <v>1</v>
      </c>
      <c r="AP21" s="597"/>
      <c r="AQ21" s="593" t="str">
        <f>IF('施設調書(公園施設・ﾒｰｶｰ名) 入力用'!U358="","",'施設調書(公園施設・ﾒｰｶｰ名) 入力用'!U358)</f>
        <v>ダークブラウン</v>
      </c>
      <c r="AR21" s="594"/>
      <c r="AS21" s="595"/>
    </row>
    <row r="22" spans="1:45" ht="20.100000000000001" customHeight="1" x14ac:dyDescent="0.15">
      <c r="A22" s="645"/>
      <c r="B22" s="507" t="str">
        <f>IF(入力公園!A22="","",入力公園!A22)</f>
        <v>中央区千葉港１番２</v>
      </c>
      <c r="C22" s="507"/>
      <c r="D22" s="507"/>
      <c r="E22" s="507"/>
      <c r="F22" s="503">
        <f>IF(入力公園!D22="","",入力公園!D22)</f>
        <v>1000</v>
      </c>
      <c r="G22" s="503"/>
      <c r="H22" s="503"/>
      <c r="I22" s="514">
        <f>IF(入力公園!F22="","",入力公園!F22)</f>
        <v>1000</v>
      </c>
      <c r="J22" s="514"/>
      <c r="K22" s="514"/>
      <c r="L22" s="493" t="str">
        <f>IF(入力公園!H22="","",入力公園!H22)</f>
        <v>千葉市</v>
      </c>
      <c r="M22" s="493"/>
      <c r="N22" s="493"/>
      <c r="O22" s="493" t="str">
        <f>IF(入力公園!J22="","",入力公園!J22)</f>
        <v>所有権</v>
      </c>
      <c r="P22" s="493"/>
      <c r="Q22" s="505" t="str">
        <f>IF(入力公園!L22="","",入力公園!L22)</f>
        <v/>
      </c>
      <c r="R22" s="505"/>
      <c r="S22" s="505"/>
      <c r="T22" s="493" t="str">
        <f>IF(入力公園!P22="","",入力公園!P22)</f>
        <v/>
      </c>
      <c r="U22" s="493"/>
      <c r="V22" s="649"/>
      <c r="W22" s="278" t="str">
        <f>IF('施設調書(公園施設・ﾒｰｶｰ名) 入力用'!K104="","",'施設調書(公園施設・ﾒｰｶｰ名) 入力用'!K104)</f>
        <v>背付ベンチ１</v>
      </c>
      <c r="X22" s="278" t="str">
        <f>IF('施設調書(公園施設・ﾒｰｶｰ名) 入力用'!O104="","",'施設調書(公園施設・ﾒｰｶｰ名) 入力用'!O104)</f>
        <v>W=１８００</v>
      </c>
      <c r="Y22" s="561" t="str">
        <f>IF('施設調書(公園施設・ﾒｰｶｰ名) 入力用'!S104="","",'施設調書(公園施設・ﾒｰｶｰ名) 入力用'!S104)</f>
        <v>基</v>
      </c>
      <c r="Z22" s="561"/>
      <c r="AA22" s="562">
        <f>IF('施設調書(公園施設・ﾒｰｶｰ名) 入力用'!T104="","",'施設調書(公園施設・ﾒｰｶｰ名) 入力用'!T104)</f>
        <v>1</v>
      </c>
      <c r="AB22" s="562"/>
      <c r="AC22" s="562"/>
      <c r="AD22" s="592" t="str">
        <f>IF('施設調書(公園施設・ﾒｰｶｰ名) 入力用'!U104="","",'施設調書(公園施設・ﾒｰｶｰ名) 入力用'!U104)</f>
        <v/>
      </c>
      <c r="AE22" s="592"/>
      <c r="AF22" s="592"/>
      <c r="AG22" s="592"/>
      <c r="AH22" s="633"/>
      <c r="AI22" s="599" t="str">
        <f>IF('施設調書(公園施設・ﾒｰｶｰ名) 入力用'!K359="","",'施設調書(公園施設・ﾒｰｶｰ名) 入力用'!K359)</f>
        <v>電線管</v>
      </c>
      <c r="AJ22" s="600"/>
      <c r="AK22" s="599" t="str">
        <f>IF('施設調書(公園施設・ﾒｰｶｰ名) 入力用'!O359="","",'施設調書(公園施設・ﾒｰｶｰ名) 入力用'!O359)</f>
        <v>FEP40</v>
      </c>
      <c r="AL22" s="601"/>
      <c r="AM22" s="600"/>
      <c r="AN22" s="280" t="str">
        <f>IF('施設調書(公園施設・ﾒｰｶｰ名) 入力用'!S359="","",'施設調書(公園施設・ﾒｰｶｰ名) 入力用'!S359)</f>
        <v>m</v>
      </c>
      <c r="AO22" s="596">
        <f>IF('施設調書(公園施設・ﾒｰｶｰ名) 入力用'!T359="","",'施設調書(公園施設・ﾒｰｶｰ名) 入力用'!T359)</f>
        <v>55.6</v>
      </c>
      <c r="AP22" s="597"/>
      <c r="AQ22" s="593" t="str">
        <f>IF('施設調書(公園施設・ﾒｰｶｰ名) 入力用'!U359="","",'施設調書(公園施設・ﾒｰｶｰ名) 入力用'!U359)</f>
        <v>埋設シート敷設</v>
      </c>
      <c r="AR22" s="594"/>
      <c r="AS22" s="595"/>
    </row>
    <row r="23" spans="1:45" ht="20.100000000000001" customHeight="1" x14ac:dyDescent="0.15">
      <c r="A23" s="645"/>
      <c r="B23" s="507" t="str">
        <f>IF(入力公園!A23="","",入力公園!A23)</f>
        <v/>
      </c>
      <c r="C23" s="507"/>
      <c r="D23" s="507"/>
      <c r="E23" s="507"/>
      <c r="F23" s="503" t="str">
        <f>IF(入力公園!D23="","",入力公園!D23)</f>
        <v/>
      </c>
      <c r="G23" s="503"/>
      <c r="H23" s="503"/>
      <c r="I23" s="514" t="str">
        <f>IF(入力公園!F23="","",入力公園!F23)</f>
        <v/>
      </c>
      <c r="J23" s="514"/>
      <c r="K23" s="514"/>
      <c r="L23" s="493" t="str">
        <f>IF(入力公園!H23="","",入力公園!H23)</f>
        <v/>
      </c>
      <c r="M23" s="493"/>
      <c r="N23" s="493"/>
      <c r="O23" s="493" t="str">
        <f>IF(入力公園!J23="","",入力公園!J23)</f>
        <v/>
      </c>
      <c r="P23" s="493"/>
      <c r="Q23" s="505" t="str">
        <f>IF(入力公園!L23="","",入力公園!L23)</f>
        <v/>
      </c>
      <c r="R23" s="505"/>
      <c r="S23" s="505"/>
      <c r="T23" s="493" t="str">
        <f>IF(入力公園!P23="","",入力公園!P23)</f>
        <v/>
      </c>
      <c r="U23" s="493"/>
      <c r="V23" s="649"/>
      <c r="W23" s="278" t="str">
        <f>IF('施設調書(公園施設・ﾒｰｶｰ名) 入力用'!K105="","",'施設調書(公園施設・ﾒｰｶｰ名) 入力用'!K105)</f>
        <v>背付ベンチ２</v>
      </c>
      <c r="X23" s="278" t="str">
        <f>IF('施設調書(公園施設・ﾒｰｶｰ名) 入力用'!O105="","",'施設調書(公園施設・ﾒｰｶｰ名) 入力用'!O105)</f>
        <v>W=１８００</v>
      </c>
      <c r="Y23" s="561" t="str">
        <f>IF('施設調書(公園施設・ﾒｰｶｰ名) 入力用'!S105="","",'施設調書(公園施設・ﾒｰｶｰ名) 入力用'!S105)</f>
        <v>基</v>
      </c>
      <c r="Z23" s="561"/>
      <c r="AA23" s="562">
        <f>IF('施設調書(公園施設・ﾒｰｶｰ名) 入力用'!T105="","",'施設調書(公園施設・ﾒｰｶｰ名) 入力用'!T105)</f>
        <v>1</v>
      </c>
      <c r="AB23" s="562"/>
      <c r="AC23" s="562"/>
      <c r="AD23" s="592" t="str">
        <f>IF('施設調書(公園施設・ﾒｰｶｰ名) 入力用'!U105="","",'施設調書(公園施設・ﾒｰｶｰ名) 入力用'!U105)</f>
        <v/>
      </c>
      <c r="AE23" s="592"/>
      <c r="AF23" s="592"/>
      <c r="AG23" s="592"/>
      <c r="AH23" s="633"/>
      <c r="AI23" s="599" t="str">
        <f>IF('施設調書(公園施設・ﾒｰｶｰ名) 入力用'!K360="","",'施設調書(公園施設・ﾒｰｶｰ名) 入力用'!K360)</f>
        <v>電線</v>
      </c>
      <c r="AJ23" s="600"/>
      <c r="AK23" s="599" t="str">
        <f>IF('施設調書(公園施設・ﾒｰｶｰ名) 入力用'!O360="","",'施設調書(公園施設・ﾒｰｶｰ名) 入力用'!O360)</f>
        <v>CE3.5□-2C</v>
      </c>
      <c r="AL23" s="601"/>
      <c r="AM23" s="600"/>
      <c r="AN23" s="280" t="str">
        <f>IF('施設調書(公園施設・ﾒｰｶｰ名) 入力用'!S360="","",'施設調書(公園施設・ﾒｰｶｰ名) 入力用'!S360)</f>
        <v>m</v>
      </c>
      <c r="AO23" s="596">
        <f>IF('施設調書(公園施設・ﾒｰｶｰ名) 入力用'!T360="","",'施設調書(公園施設・ﾒｰｶｰ名) 入力用'!T360)</f>
        <v>55.6</v>
      </c>
      <c r="AP23" s="597"/>
      <c r="AQ23" s="593" t="str">
        <f>IF('施設調書(公園施設・ﾒｰｶｰ名) 入力用'!U360="","",'施設調書(公園施設・ﾒｰｶｰ名) 入力用'!U360)</f>
        <v/>
      </c>
      <c r="AR23" s="594"/>
      <c r="AS23" s="595"/>
    </row>
    <row r="24" spans="1:45" ht="20.100000000000001" customHeight="1" x14ac:dyDescent="0.15">
      <c r="A24" s="645"/>
      <c r="B24" s="507" t="str">
        <f>IF(入力公園!A24="","",入力公園!A24)</f>
        <v/>
      </c>
      <c r="C24" s="507"/>
      <c r="D24" s="507"/>
      <c r="E24" s="507"/>
      <c r="F24" s="503" t="str">
        <f>IF(入力公園!D24="","",入力公園!D24)</f>
        <v/>
      </c>
      <c r="G24" s="503"/>
      <c r="H24" s="503"/>
      <c r="I24" s="514" t="str">
        <f>IF(入力公園!F24="","",入力公園!F24)</f>
        <v/>
      </c>
      <c r="J24" s="514"/>
      <c r="K24" s="514"/>
      <c r="L24" s="493" t="str">
        <f>IF(入力公園!H24="","",入力公園!H24)</f>
        <v/>
      </c>
      <c r="M24" s="493"/>
      <c r="N24" s="493"/>
      <c r="O24" s="493" t="str">
        <f>IF(入力公園!J24="","",入力公園!J24)</f>
        <v/>
      </c>
      <c r="P24" s="493"/>
      <c r="Q24" s="505" t="str">
        <f>IF(入力公園!L24="","",入力公園!L24)</f>
        <v/>
      </c>
      <c r="R24" s="505"/>
      <c r="S24" s="505"/>
      <c r="T24" s="493" t="str">
        <f>IF(入力公園!P24="","",入力公園!P24)</f>
        <v/>
      </c>
      <c r="U24" s="493"/>
      <c r="V24" s="649"/>
      <c r="W24" s="278" t="str">
        <f>IF('施設調書(公園施設・ﾒｰｶｰ名) 入力用'!K106="","",'施設調書(公園施設・ﾒｰｶｰ名) 入力用'!K106)</f>
        <v>かまどベンチ１</v>
      </c>
      <c r="X24" s="278" t="str">
        <f>IF('施設調書(公園施設・ﾒｰｶｰ名) 入力用'!O106="","",'施設調書(公園施設・ﾒｰｶｰ名) 入力用'!O106)</f>
        <v>W=１８００</v>
      </c>
      <c r="Y24" s="561" t="str">
        <f>IF('施設調書(公園施設・ﾒｰｶｰ名) 入力用'!S106="","",'施設調書(公園施設・ﾒｰｶｰ名) 入力用'!S106)</f>
        <v>基</v>
      </c>
      <c r="Z24" s="561"/>
      <c r="AA24" s="562">
        <f>IF('施設調書(公園施設・ﾒｰｶｰ名) 入力用'!T106="","",'施設調書(公園施設・ﾒｰｶｰ名) 入力用'!T106)</f>
        <v>1</v>
      </c>
      <c r="AB24" s="562"/>
      <c r="AC24" s="562"/>
      <c r="AD24" s="592" t="str">
        <f>IF('施設調書(公園施設・ﾒｰｶｰ名) 入力用'!U106="","",'施設調書(公園施設・ﾒｰｶｰ名) 入力用'!U106)</f>
        <v/>
      </c>
      <c r="AE24" s="592"/>
      <c r="AF24" s="592"/>
      <c r="AG24" s="592"/>
      <c r="AH24" s="633"/>
      <c r="AI24" s="599" t="str">
        <f>IF('施設調書(公園施設・ﾒｰｶｰ名) 入力用'!K361="","",'施設調書(公園施設・ﾒｰｶｰ名) 入力用'!K361)</f>
        <v>集水桝（浸透）</v>
      </c>
      <c r="AJ24" s="600"/>
      <c r="AK24" s="599" t="str">
        <f>IF('施設調書(公園施設・ﾒｰｶｰ名) 入力用'!O361="","",'施設調書(公園施設・ﾒｰｶｰ名) 入力用'!O361)</f>
        <v>450×450</v>
      </c>
      <c r="AL24" s="601"/>
      <c r="AM24" s="600"/>
      <c r="AN24" s="280" t="str">
        <f>IF('施設調書(公園施設・ﾒｰｶｰ名) 入力用'!S361="","",'施設調書(公園施設・ﾒｰｶｰ名) 入力用'!S361)</f>
        <v>個所</v>
      </c>
      <c r="AO24" s="596">
        <f>IF('施設調書(公園施設・ﾒｰｶｰ名) 入力用'!T361="","",'施設調書(公園施設・ﾒｰｶｰ名) 入力用'!T361)</f>
        <v>2</v>
      </c>
      <c r="AP24" s="597"/>
      <c r="AQ24" s="593" t="str">
        <f>IF('施設調書(公園施設・ﾒｰｶｰ名) 入力用'!U361="","",'施設調書(公園施設・ﾒｰｶｰ名) 入力用'!U361)</f>
        <v>グレーチング細目鎖付き</v>
      </c>
      <c r="AR24" s="594"/>
      <c r="AS24" s="595"/>
    </row>
    <row r="25" spans="1:45" ht="20.100000000000001" customHeight="1" x14ac:dyDescent="0.15">
      <c r="A25" s="645"/>
      <c r="B25" s="507" t="str">
        <f>IF(入力公園!A25="","",入力公園!A25)</f>
        <v/>
      </c>
      <c r="C25" s="507"/>
      <c r="D25" s="507"/>
      <c r="E25" s="507"/>
      <c r="F25" s="503" t="str">
        <f>IF(入力公園!D25="","",入力公園!D25)</f>
        <v/>
      </c>
      <c r="G25" s="503"/>
      <c r="H25" s="503"/>
      <c r="I25" s="514" t="str">
        <f>IF(入力公園!F25="","",入力公園!F25)</f>
        <v/>
      </c>
      <c r="J25" s="514"/>
      <c r="K25" s="514"/>
      <c r="L25" s="493" t="str">
        <f>IF(入力公園!H25="","",入力公園!H25)</f>
        <v/>
      </c>
      <c r="M25" s="493"/>
      <c r="N25" s="493"/>
      <c r="O25" s="493" t="str">
        <f>IF(入力公園!J25="","",入力公園!J25)</f>
        <v/>
      </c>
      <c r="P25" s="493"/>
      <c r="Q25" s="505" t="str">
        <f>IF(入力公園!L25="","",入力公園!L25)</f>
        <v/>
      </c>
      <c r="R25" s="505"/>
      <c r="S25" s="505"/>
      <c r="T25" s="493" t="str">
        <f>IF(入力公園!P25="","",入力公園!P25)</f>
        <v/>
      </c>
      <c r="U25" s="493"/>
      <c r="V25" s="637" t="s">
        <v>380</v>
      </c>
      <c r="W25" s="278" t="str">
        <f>IF('施設調書(公園施設・ﾒｰｶｰ名) 入力用'!K153="","",'施設調書(公園施設・ﾒｰｶｰ名) 入力用'!K153)</f>
        <v>ムービング遊具A</v>
      </c>
      <c r="X25" s="278" t="str">
        <f>IF('施設調書(公園施設・ﾒｰｶｰ名) 入力用'!O153="","",'施設調書(公園施設・ﾒｰｶｰ名) 入力用'!O153)</f>
        <v>イルカ</v>
      </c>
      <c r="Y25" s="561" t="str">
        <f>IF('施設調書(公園施設・ﾒｰｶｰ名) 入力用'!S153="","",'施設調書(公園施設・ﾒｰｶｰ名) 入力用'!S153)</f>
        <v>基</v>
      </c>
      <c r="Z25" s="561"/>
      <c r="AA25" s="562">
        <f>IF('施設調書(公園施設・ﾒｰｶｰ名) 入力用'!T153="","",'施設調書(公園施設・ﾒｰｶｰ名) 入力用'!T153)</f>
        <v>1</v>
      </c>
      <c r="AB25" s="562"/>
      <c r="AC25" s="562"/>
      <c r="AD25" s="592" t="str">
        <f>IF('施設調書(公園施設・ﾒｰｶｰ名) 入力用'!U153="","",'施設調書(公園施設・ﾒｰｶｰ名) 入力用'!U153)</f>
        <v/>
      </c>
      <c r="AE25" s="592"/>
      <c r="AF25" s="592"/>
      <c r="AG25" s="592"/>
      <c r="AH25" s="633"/>
      <c r="AI25" s="599" t="str">
        <f>IF('施設調書(公園施設・ﾒｰｶｰ名) 入力用'!K362="","",'施設調書(公園施設・ﾒｰｶｰ名) 入力用'!K362)</f>
        <v>雨水浸透管</v>
      </c>
      <c r="AJ25" s="600"/>
      <c r="AK25" s="599" t="str">
        <f>IF('施設調書(公園施設・ﾒｰｶｰ名) 入力用'!O362="","",'施設調書(公園施設・ﾒｰｶｰ名) 入力用'!O362)</f>
        <v>有孔管VPφ200</v>
      </c>
      <c r="AL25" s="601"/>
      <c r="AM25" s="600"/>
      <c r="AN25" s="280" t="str">
        <f>IF('施設調書(公園施設・ﾒｰｶｰ名) 入力用'!S362="","",'施設調書(公園施設・ﾒｰｶｰ名) 入力用'!S362)</f>
        <v>m</v>
      </c>
      <c r="AO25" s="596">
        <f>IF('施設調書(公園施設・ﾒｰｶｰ名) 入力用'!T362="","",'施設調書(公園施設・ﾒｰｶｰ名) 入力用'!T362)</f>
        <v>30</v>
      </c>
      <c r="AP25" s="597"/>
      <c r="AQ25" s="593" t="str">
        <f>IF('施設調書(公園施設・ﾒｰｶｰ名) 入力用'!U362="","",'施設調書(公園施設・ﾒｰｶｰ名) 入力用'!U362)</f>
        <v>貯留量5㎥</v>
      </c>
      <c r="AR25" s="594"/>
      <c r="AS25" s="595"/>
    </row>
    <row r="26" spans="1:45" ht="20.100000000000001" customHeight="1" x14ac:dyDescent="0.15">
      <c r="A26" s="645"/>
      <c r="B26" s="507" t="str">
        <f>IF(入力公園!A26="","",入力公園!A26)</f>
        <v/>
      </c>
      <c r="C26" s="507"/>
      <c r="D26" s="507"/>
      <c r="E26" s="507"/>
      <c r="F26" s="503" t="str">
        <f>IF(入力公園!D26="","",入力公園!D26)</f>
        <v/>
      </c>
      <c r="G26" s="503"/>
      <c r="H26" s="503"/>
      <c r="I26" s="514" t="str">
        <f>IF(入力公園!F26="","",入力公園!F26)</f>
        <v/>
      </c>
      <c r="J26" s="514"/>
      <c r="K26" s="514"/>
      <c r="L26" s="493" t="str">
        <f>IF(入力公園!H26="","",入力公園!H26)</f>
        <v/>
      </c>
      <c r="M26" s="493"/>
      <c r="N26" s="493"/>
      <c r="O26" s="493" t="str">
        <f>IF(入力公園!J26="","",入力公園!J26)</f>
        <v/>
      </c>
      <c r="P26" s="493"/>
      <c r="Q26" s="505" t="str">
        <f>IF(入力公園!L26="","",入力公園!L26)</f>
        <v/>
      </c>
      <c r="R26" s="505"/>
      <c r="S26" s="505"/>
      <c r="T26" s="493" t="str">
        <f>IF(入力公園!P26="","",入力公園!P26)</f>
        <v/>
      </c>
      <c r="U26" s="493"/>
      <c r="V26" s="638"/>
      <c r="W26" s="278" t="str">
        <f>IF('施設調書(公園施設・ﾒｰｶｰ名) 入力用'!K154="","",'施設調書(公園施設・ﾒｰｶｰ名) 入力用'!K154)</f>
        <v>ムービング遊具B</v>
      </c>
      <c r="X26" s="278" t="str">
        <f>IF('施設調書(公園施設・ﾒｰｶｰ名) 入力用'!O154="","",'施設調書(公園施設・ﾒｰｶｰ名) 入力用'!O154)</f>
        <v>ウマ</v>
      </c>
      <c r="Y26" s="561" t="str">
        <f>IF('施設調書(公園施設・ﾒｰｶｰ名) 入力用'!S154="","",'施設調書(公園施設・ﾒｰｶｰ名) 入力用'!S154)</f>
        <v>基</v>
      </c>
      <c r="Z26" s="561"/>
      <c r="AA26" s="562">
        <f>IF('施設調書(公園施設・ﾒｰｶｰ名) 入力用'!T154="","",'施設調書(公園施設・ﾒｰｶｰ名) 入力用'!T154)</f>
        <v>1</v>
      </c>
      <c r="AB26" s="562"/>
      <c r="AC26" s="562"/>
      <c r="AD26" s="592" t="str">
        <f>IF('施設調書(公園施設・ﾒｰｶｰ名) 入力用'!U154="","",'施設調書(公園施設・ﾒｰｶｰ名) 入力用'!U154)</f>
        <v/>
      </c>
      <c r="AE26" s="592"/>
      <c r="AF26" s="592"/>
      <c r="AG26" s="592"/>
      <c r="AH26" s="633"/>
      <c r="AI26" s="599" t="str">
        <f>IF('施設調書(公園施設・ﾒｰｶｰ名) 入力用'!K363="","",'施設調書(公園施設・ﾒｰｶｰ名) 入力用'!K363)</f>
        <v>汚水排水管</v>
      </c>
      <c r="AJ26" s="600"/>
      <c r="AK26" s="599" t="str">
        <f>IF('施設調書(公園施設・ﾒｰｶｰ名) 入力用'!O363="","",'施設調書(公園施設・ﾒｰｶｰ名) 入力用'!O363)</f>
        <v>VPφ150</v>
      </c>
      <c r="AL26" s="601"/>
      <c r="AM26" s="600"/>
      <c r="AN26" s="280" t="str">
        <f>IF('施設調書(公園施設・ﾒｰｶｰ名) 入力用'!S363="","",'施設調書(公園施設・ﾒｰｶｰ名) 入力用'!S363)</f>
        <v>m</v>
      </c>
      <c r="AO26" s="596">
        <f>IF('施設調書(公園施設・ﾒｰｶｰ名) 入力用'!T363="","",'施設調書(公園施設・ﾒｰｶｰ名) 入力用'!T363)</f>
        <v>9</v>
      </c>
      <c r="AP26" s="597"/>
      <c r="AQ26" s="593" t="str">
        <f>IF('施設調書(公園施設・ﾒｰｶｰ名) 入力用'!U363="","",'施設調書(公園施設・ﾒｰｶｰ名) 入力用'!U363)</f>
        <v/>
      </c>
      <c r="AR26" s="594"/>
      <c r="AS26" s="595"/>
    </row>
    <row r="27" spans="1:45" ht="20.100000000000001" customHeight="1" x14ac:dyDescent="0.15">
      <c r="A27" s="645"/>
      <c r="B27" s="507" t="str">
        <f>IF(入力公園!A27="","",入力公園!A27)</f>
        <v/>
      </c>
      <c r="C27" s="507"/>
      <c r="D27" s="507"/>
      <c r="E27" s="507"/>
      <c r="F27" s="503" t="str">
        <f>IF(入力公園!D27="","",入力公園!D27)</f>
        <v/>
      </c>
      <c r="G27" s="503"/>
      <c r="H27" s="503"/>
      <c r="I27" s="514" t="str">
        <f>IF(入力公園!F27="","",入力公園!F27)</f>
        <v/>
      </c>
      <c r="J27" s="514"/>
      <c r="K27" s="514"/>
      <c r="L27" s="493" t="str">
        <f>IF(入力公園!H27="","",入力公園!H27)</f>
        <v/>
      </c>
      <c r="M27" s="493"/>
      <c r="N27" s="493"/>
      <c r="O27" s="493" t="str">
        <f>IF(入力公園!J27="","",入力公園!J27)</f>
        <v/>
      </c>
      <c r="P27" s="493"/>
      <c r="Q27" s="505" t="str">
        <f>IF(入力公園!L27="","",入力公園!L27)</f>
        <v/>
      </c>
      <c r="R27" s="505"/>
      <c r="S27" s="505"/>
      <c r="T27" s="493" t="str">
        <f>IF(入力公園!P27="","",入力公園!P27)</f>
        <v/>
      </c>
      <c r="U27" s="493"/>
      <c r="V27" s="638"/>
      <c r="W27" s="278" t="str">
        <f>IF('施設調書(公園施設・ﾒｰｶｰ名) 入力用'!K155="","",'施設調書(公園施設・ﾒｰｶｰ名) 入力用'!K155)</f>
        <v>複合遊具</v>
      </c>
      <c r="X27" s="278" t="str">
        <f>IF('施設調書(公園施設・ﾒｰｶｰ名) 入力用'!O155="","",'施設調書(公園施設・ﾒｰｶｰ名) 入力用'!O155)</f>
        <v>鋼製</v>
      </c>
      <c r="Y27" s="561" t="str">
        <f>IF('施設調書(公園施設・ﾒｰｶｰ名) 入力用'!S155="","",'施設調書(公園施設・ﾒｰｶｰ名) 入力用'!S155)</f>
        <v>基</v>
      </c>
      <c r="Z27" s="561"/>
      <c r="AA27" s="562">
        <f>IF('施設調書(公園施設・ﾒｰｶｰ名) 入力用'!T155="","",'施設調書(公園施設・ﾒｰｶｰ名) 入力用'!T155)</f>
        <v>1</v>
      </c>
      <c r="AB27" s="562"/>
      <c r="AC27" s="562"/>
      <c r="AD27" s="592" t="str">
        <f>IF('施設調書(公園施設・ﾒｰｶｰ名) 入力用'!U155="","",'施設調書(公園施設・ﾒｰｶｰ名) 入力用'!U155)</f>
        <v>安全マット付</v>
      </c>
      <c r="AE27" s="592"/>
      <c r="AF27" s="592"/>
      <c r="AG27" s="592"/>
      <c r="AH27" s="633"/>
      <c r="AI27" s="599" t="str">
        <f>IF('施設調書(公園施設・ﾒｰｶｰ名) 入力用'!K364="","",'施設調書(公園施設・ﾒｰｶｰ名) 入力用'!K364)</f>
        <v>汚水桝（ドロップ桝）</v>
      </c>
      <c r="AJ27" s="600"/>
      <c r="AK27" s="599" t="str">
        <f>IF('施設調書(公園施設・ﾒｰｶｰ名) 入力用'!O364="","",'施設調書(公園施設・ﾒｰｶｰ名) 入力用'!O364)</f>
        <v>VUφ200</v>
      </c>
      <c r="AL27" s="601"/>
      <c r="AM27" s="600"/>
      <c r="AN27" s="280" t="str">
        <f>IF('施設調書(公園施設・ﾒｰｶｰ名) 入力用'!S364="","",'施設調書(公園施設・ﾒｰｶｰ名) 入力用'!S364)</f>
        <v>個所</v>
      </c>
      <c r="AO27" s="596">
        <f>IF('施設調書(公園施設・ﾒｰｶｰ名) 入力用'!T364="","",'施設調書(公園施設・ﾒｰｶｰ名) 入力用'!T364)</f>
        <v>1</v>
      </c>
      <c r="AP27" s="597"/>
      <c r="AQ27" s="593" t="str">
        <f>IF('施設調書(公園施設・ﾒｰｶｰ名) 入力用'!U364="","",'施設調書(公園施設・ﾒｰｶｰ名) 入力用'!U364)</f>
        <v/>
      </c>
      <c r="AR27" s="594"/>
      <c r="AS27" s="595"/>
    </row>
    <row r="28" spans="1:45" ht="20.100000000000001" customHeight="1" x14ac:dyDescent="0.15">
      <c r="A28" s="645"/>
      <c r="B28" s="507" t="str">
        <f>IF(入力公園!A28="","",入力公園!A28)</f>
        <v/>
      </c>
      <c r="C28" s="507"/>
      <c r="D28" s="507"/>
      <c r="E28" s="507"/>
      <c r="F28" s="503" t="str">
        <f>IF(入力公園!D28="","",入力公園!D28)</f>
        <v/>
      </c>
      <c r="G28" s="503"/>
      <c r="H28" s="503"/>
      <c r="I28" s="514" t="str">
        <f>IF(入力公園!F28="","",入力公園!F28)</f>
        <v/>
      </c>
      <c r="J28" s="514"/>
      <c r="K28" s="514"/>
      <c r="L28" s="493" t="str">
        <f>IF(入力公園!H28="","",入力公園!H28)</f>
        <v/>
      </c>
      <c r="M28" s="493"/>
      <c r="N28" s="493"/>
      <c r="O28" s="493" t="str">
        <f>IF(入力公園!J28="","",入力公園!J28)</f>
        <v/>
      </c>
      <c r="P28" s="493"/>
      <c r="Q28" s="505" t="str">
        <f>IF(入力公園!L28="","",入力公園!L28)</f>
        <v/>
      </c>
      <c r="R28" s="505"/>
      <c r="S28" s="505"/>
      <c r="T28" s="493" t="str">
        <f>IF(入力公園!P28="","",入力公園!P28)</f>
        <v/>
      </c>
      <c r="U28" s="493"/>
      <c r="V28" s="638"/>
      <c r="W28" s="278" t="str">
        <f>IF('施設調書(公園施設・ﾒｰｶｰ名) 入力用'!K156="","",'施設調書(公園施設・ﾒｰｶｰ名) 入力用'!K156)</f>
        <v/>
      </c>
      <c r="X28" s="278" t="str">
        <f>IF('施設調書(公園施設・ﾒｰｶｰ名) 入力用'!O156="","",'施設調書(公園施設・ﾒｰｶｰ名) 入力用'!O156)</f>
        <v/>
      </c>
      <c r="Y28" s="561" t="str">
        <f>IF('施設調書(公園施設・ﾒｰｶｰ名) 入力用'!S156="","",'施設調書(公園施設・ﾒｰｶｰ名) 入力用'!S156)</f>
        <v/>
      </c>
      <c r="Z28" s="561"/>
      <c r="AA28" s="562" t="str">
        <f>IF('施設調書(公園施設・ﾒｰｶｰ名) 入力用'!T156="","",'施設調書(公園施設・ﾒｰｶｰ名) 入力用'!T156)</f>
        <v/>
      </c>
      <c r="AB28" s="562"/>
      <c r="AC28" s="562"/>
      <c r="AD28" s="592" t="str">
        <f>IF('施設調書(公園施設・ﾒｰｶｰ名) 入力用'!U156="","",'施設調書(公園施設・ﾒｰｶｰ名) 入力用'!U156)</f>
        <v/>
      </c>
      <c r="AE28" s="592"/>
      <c r="AF28" s="592"/>
      <c r="AG28" s="592"/>
      <c r="AH28" s="633"/>
      <c r="AI28" s="599" t="str">
        <f>IF('施設調書(公園施設・ﾒｰｶｰ名) 入力用'!K365="","",'施設調書(公園施設・ﾒｰｶｰ名) 入力用'!K365)</f>
        <v>U字溝</v>
      </c>
      <c r="AJ28" s="600"/>
      <c r="AK28" s="599" t="str">
        <f>IF('施設調書(公園施設・ﾒｰｶｰ名) 入力用'!O365="","",'施設調書(公園施設・ﾒｰｶｰ名) 入力用'!O365)</f>
        <v>U240</v>
      </c>
      <c r="AL28" s="601"/>
      <c r="AM28" s="600"/>
      <c r="AN28" s="280" t="str">
        <f>IF('施設調書(公園施設・ﾒｰｶｰ名) 入力用'!S365="","",'施設調書(公園施設・ﾒｰｶｰ名) 入力用'!S365)</f>
        <v>m</v>
      </c>
      <c r="AO28" s="596">
        <f>IF('施設調書(公園施設・ﾒｰｶｰ名) 入力用'!T365="","",'施設調書(公園施設・ﾒｰｶｰ名) 入力用'!T365)</f>
        <v>8.1999999999999993</v>
      </c>
      <c r="AP28" s="597"/>
      <c r="AQ28" s="593" t="str">
        <f>IF('施設調書(公園施設・ﾒｰｶｰ名) 入力用'!U365="","",'施設調書(公園施設・ﾒｰｶｰ名) 入力用'!U365)</f>
        <v>ｸﾞﾚｰﾁﾝｸﾞ蓋掛　細目（ｸﾘｯﾌﾟ止め）</v>
      </c>
      <c r="AR28" s="594"/>
      <c r="AS28" s="595"/>
    </row>
    <row r="29" spans="1:45" ht="20.100000000000001" customHeight="1" x14ac:dyDescent="0.15">
      <c r="A29" s="646"/>
      <c r="B29" s="507" t="str">
        <f>IF(入力公園!A29="","",入力公園!A29)</f>
        <v/>
      </c>
      <c r="C29" s="507"/>
      <c r="D29" s="507"/>
      <c r="E29" s="507"/>
      <c r="F29" s="503" t="str">
        <f>IF(入力公園!D29="","",入力公園!D29)</f>
        <v/>
      </c>
      <c r="G29" s="503"/>
      <c r="H29" s="503"/>
      <c r="I29" s="514" t="str">
        <f>IF(入力公園!F29="","",入力公園!F29)</f>
        <v/>
      </c>
      <c r="J29" s="514"/>
      <c r="K29" s="514"/>
      <c r="L29" s="493" t="str">
        <f>IF(入力公園!H29="","",入力公園!H29)</f>
        <v/>
      </c>
      <c r="M29" s="493"/>
      <c r="N29" s="493"/>
      <c r="O29" s="493" t="str">
        <f>IF(入力公園!J29="","",入力公園!J29)</f>
        <v/>
      </c>
      <c r="P29" s="493"/>
      <c r="Q29" s="505" t="str">
        <f>IF(入力公園!L29="","",入力公園!L29)</f>
        <v/>
      </c>
      <c r="R29" s="505"/>
      <c r="S29" s="505"/>
      <c r="T29" s="493" t="str">
        <f>IF(入力公園!P29="","",入力公園!P29)</f>
        <v/>
      </c>
      <c r="U29" s="493"/>
      <c r="V29" s="638"/>
      <c r="W29" s="278" t="str">
        <f>IF('施設調書(公園施設・ﾒｰｶｰ名) 入力用'!K157="","",'施設調書(公園施設・ﾒｰｶｰ名) 入力用'!K157)</f>
        <v/>
      </c>
      <c r="X29" s="278" t="str">
        <f>IF('施設調書(公園施設・ﾒｰｶｰ名) 入力用'!O157="","",'施設調書(公園施設・ﾒｰｶｰ名) 入力用'!O157)</f>
        <v/>
      </c>
      <c r="Y29" s="561" t="str">
        <f>IF('施設調書(公園施設・ﾒｰｶｰ名) 入力用'!S157="","",'施設調書(公園施設・ﾒｰｶｰ名) 入力用'!S157)</f>
        <v/>
      </c>
      <c r="Z29" s="561"/>
      <c r="AA29" s="562" t="str">
        <f>IF('施設調書(公園施設・ﾒｰｶｰ名) 入力用'!T157="","",'施設調書(公園施設・ﾒｰｶｰ名) 入力用'!T157)</f>
        <v/>
      </c>
      <c r="AB29" s="562"/>
      <c r="AC29" s="562"/>
      <c r="AD29" s="592" t="str">
        <f>IF('施設調書(公園施設・ﾒｰｶｰ名) 入力用'!U157="","",'施設調書(公園施設・ﾒｰｶｰ名) 入力用'!U157)</f>
        <v/>
      </c>
      <c r="AE29" s="592"/>
      <c r="AF29" s="592"/>
      <c r="AG29" s="592"/>
      <c r="AH29" s="633"/>
      <c r="AI29" s="599" t="str">
        <f>IF('施設調書(公園施設・ﾒｰｶｰ名) 入力用'!K366="","",'施設調書(公園施設・ﾒｰｶｰ名) 入力用'!K366)</f>
        <v>集水桝</v>
      </c>
      <c r="AJ29" s="600"/>
      <c r="AK29" s="599" t="str">
        <f>IF('施設調書(公園施設・ﾒｰｶｰ名) 入力用'!O366="","",'施設調書(公園施設・ﾒｰｶｰ名) 入力用'!O366)</f>
        <v>450×450</v>
      </c>
      <c r="AL29" s="601"/>
      <c r="AM29" s="600"/>
      <c r="AN29" s="280" t="str">
        <f>IF('施設調書(公園施設・ﾒｰｶｰ名) 入力用'!S366="","",'施設調書(公園施設・ﾒｰｶｰ名) 入力用'!S366)</f>
        <v>基</v>
      </c>
      <c r="AO29" s="596">
        <f>IF('施設調書(公園施設・ﾒｰｶｰ名) 入力用'!T366="","",'施設調書(公園施設・ﾒｰｶｰ名) 入力用'!T366)</f>
        <v>1</v>
      </c>
      <c r="AP29" s="597"/>
      <c r="AQ29" s="593" t="str">
        <f>IF('施設調書(公園施設・ﾒｰｶｰ名) 入力用'!U366="","",'施設調書(公園施設・ﾒｰｶｰ名) 入力用'!U366)</f>
        <v>チェーン付</v>
      </c>
      <c r="AR29" s="594"/>
      <c r="AS29" s="595"/>
    </row>
    <row r="30" spans="1:45" ht="20.100000000000001" customHeight="1" x14ac:dyDescent="0.15">
      <c r="A30" s="640" t="s">
        <v>150</v>
      </c>
      <c r="B30" s="641"/>
      <c r="C30" s="641"/>
      <c r="D30" s="641"/>
      <c r="E30" s="641"/>
      <c r="F30" s="642"/>
      <c r="G30" s="643" t="str">
        <f>IF(入力公園!C76="","",入力公園!C76)</f>
        <v>ＸＸＸＸＸ-ＸＸＸＸＸ-Ｘ-ＸＸ</v>
      </c>
      <c r="H30" s="643"/>
      <c r="I30" s="643"/>
      <c r="J30" s="643"/>
      <c r="K30" s="643"/>
      <c r="L30" s="643"/>
      <c r="M30" s="643"/>
      <c r="N30" s="643"/>
      <c r="O30" s="643"/>
      <c r="P30" s="643"/>
      <c r="Q30" s="643"/>
      <c r="R30" s="643"/>
      <c r="S30" s="643"/>
      <c r="T30" s="643"/>
      <c r="U30" s="643"/>
      <c r="V30" s="638"/>
      <c r="W30" s="278" t="str">
        <f>IF('施設調書(公園施設・ﾒｰｶｰ名) 入力用'!K158="","",'施設調書(公園施設・ﾒｰｶｰ名) 入力用'!K158)</f>
        <v/>
      </c>
      <c r="X30" s="278" t="str">
        <f>IF('施設調書(公園施設・ﾒｰｶｰ名) 入力用'!O158="","",'施設調書(公園施設・ﾒｰｶｰ名) 入力用'!O158)</f>
        <v/>
      </c>
      <c r="Y30" s="561" t="str">
        <f>IF('施設調書(公園施設・ﾒｰｶｰ名) 入力用'!S158="","",'施設調書(公園施設・ﾒｰｶｰ名) 入力用'!S158)</f>
        <v/>
      </c>
      <c r="Z30" s="561"/>
      <c r="AA30" s="562" t="str">
        <f>IF('施設調書(公園施設・ﾒｰｶｰ名) 入力用'!T158="","",'施設調書(公園施設・ﾒｰｶｰ名) 入力用'!T158)</f>
        <v/>
      </c>
      <c r="AB30" s="562"/>
      <c r="AC30" s="562"/>
      <c r="AD30" s="592" t="str">
        <f>IF('施設調書(公園施設・ﾒｰｶｰ名) 入力用'!U158="","",'施設調書(公園施設・ﾒｰｶｰ名) 入力用'!U158)</f>
        <v/>
      </c>
      <c r="AE30" s="592"/>
      <c r="AF30" s="592"/>
      <c r="AG30" s="592"/>
      <c r="AH30" s="633"/>
      <c r="AI30" s="599" t="str">
        <f>IF('施設調書(公園施設・ﾒｰｶｰ名) 入力用'!K367="","",'施設調書(公園施設・ﾒｰｶｰ名) 入力用'!K367)</f>
        <v>給水管</v>
      </c>
      <c r="AJ30" s="600"/>
      <c r="AK30" s="599" t="str">
        <f>IF('施設調書(公園施設・ﾒｰｶｰ名) 入力用'!O367="","",'施設調書(公園施設・ﾒｰｶｰ名) 入力用'!O367)</f>
        <v>HIVPφ20</v>
      </c>
      <c r="AL30" s="601"/>
      <c r="AM30" s="600"/>
      <c r="AN30" s="280" t="str">
        <f>IF('施設調書(公園施設・ﾒｰｶｰ名) 入力用'!S367="","",'施設調書(公園施設・ﾒｰｶｰ名) 入力用'!S367)</f>
        <v>m</v>
      </c>
      <c r="AO30" s="596">
        <f>IF('施設調書(公園施設・ﾒｰｶｰ名) 入力用'!T367="","",'施設調書(公園施設・ﾒｰｶｰ名) 入力用'!T367)</f>
        <v>7.5</v>
      </c>
      <c r="AP30" s="597"/>
      <c r="AQ30" s="593" t="str">
        <f>IF('施設調書(公園施設・ﾒｰｶｰ名) 入力用'!U367="","",'施設調書(公園施設・ﾒｰｶｰ名) 入力用'!U367)</f>
        <v/>
      </c>
      <c r="AR30" s="594"/>
      <c r="AS30" s="595"/>
    </row>
    <row r="31" spans="1:45" ht="20.100000000000001" customHeight="1" x14ac:dyDescent="0.15">
      <c r="A31" s="640" t="s">
        <v>151</v>
      </c>
      <c r="B31" s="647"/>
      <c r="C31" s="647"/>
      <c r="D31" s="647"/>
      <c r="E31" s="647"/>
      <c r="F31" s="648"/>
      <c r="G31" s="493" t="str">
        <f>IF(入力公園!M76="","",入力公園!M76)</f>
        <v>××××××</v>
      </c>
      <c r="H31" s="493"/>
      <c r="I31" s="493"/>
      <c r="J31" s="493"/>
      <c r="K31" s="493"/>
      <c r="L31" s="493"/>
      <c r="M31" s="493"/>
      <c r="N31" s="493"/>
      <c r="O31" s="493"/>
      <c r="P31" s="493"/>
      <c r="Q31" s="493"/>
      <c r="R31" s="493"/>
      <c r="S31" s="493"/>
      <c r="T31" s="493"/>
      <c r="U31" s="493"/>
      <c r="V31" s="639"/>
      <c r="W31" s="278" t="str">
        <f>IF('施設調書(公園施設・ﾒｰｶｰ名) 入力用'!K159="","",'施設調書(公園施設・ﾒｰｶｰ名) 入力用'!K159)</f>
        <v/>
      </c>
      <c r="X31" s="278" t="str">
        <f>IF('施設調書(公園施設・ﾒｰｶｰ名) 入力用'!O159="","",'施設調書(公園施設・ﾒｰｶｰ名) 入力用'!O159)</f>
        <v/>
      </c>
      <c r="Y31" s="561" t="str">
        <f>IF('施設調書(公園施設・ﾒｰｶｰ名) 入力用'!S159="","",'施設調書(公園施設・ﾒｰｶｰ名) 入力用'!S159)</f>
        <v/>
      </c>
      <c r="Z31" s="561"/>
      <c r="AA31" s="562" t="str">
        <f>IF('施設調書(公園施設・ﾒｰｶｰ名) 入力用'!T159="","",'施設調書(公園施設・ﾒｰｶｰ名) 入力用'!T159)</f>
        <v/>
      </c>
      <c r="AB31" s="562"/>
      <c r="AC31" s="562"/>
      <c r="AD31" s="592" t="str">
        <f>IF('施設調書(公園施設・ﾒｰｶｰ名) 入力用'!U159="","",'施設調書(公園施設・ﾒｰｶｰ名) 入力用'!U159)</f>
        <v/>
      </c>
      <c r="AE31" s="592"/>
      <c r="AF31" s="592"/>
      <c r="AG31" s="592"/>
      <c r="AH31" s="634"/>
      <c r="AI31" s="599" t="str">
        <f>IF('施設調書(公園施設・ﾒｰｶｰ名) 入力用'!K368="","",'施設調書(公園施設・ﾒｰｶｰ名) 入力用'!K368)</f>
        <v/>
      </c>
      <c r="AJ31" s="600"/>
      <c r="AK31" s="599" t="str">
        <f>IF('施設調書(公園施設・ﾒｰｶｰ名) 入力用'!O368="","",'施設調書(公園施設・ﾒｰｶｰ名) 入力用'!O368)</f>
        <v/>
      </c>
      <c r="AL31" s="601"/>
      <c r="AM31" s="600"/>
      <c r="AN31" s="280" t="str">
        <f>IF('施設調書(公園施設・ﾒｰｶｰ名) 入力用'!S368="","",'施設調書(公園施設・ﾒｰｶｰ名) 入力用'!S368)</f>
        <v/>
      </c>
      <c r="AO31" s="596" t="str">
        <f>IF('施設調書(公園施設・ﾒｰｶｰ名) 入力用'!T368="","",'施設調書(公園施設・ﾒｰｶｰ名) 入力用'!T368)</f>
        <v/>
      </c>
      <c r="AP31" s="597"/>
      <c r="AQ31" s="593" t="str">
        <f>IF('施設調書(公園施設・ﾒｰｶｰ名) 入力用'!U368="","",'施設調書(公園施設・ﾒｰｶｰ名) 入力用'!U368)</f>
        <v/>
      </c>
      <c r="AR31" s="594"/>
      <c r="AS31" s="595"/>
    </row>
    <row r="32" spans="1:45" ht="20.100000000000001" customHeight="1" x14ac:dyDescent="0.15">
      <c r="A32" s="282" t="s">
        <v>540</v>
      </c>
      <c r="B32" s="497" t="s">
        <v>569</v>
      </c>
      <c r="C32" s="498"/>
      <c r="D32" s="498"/>
      <c r="E32" s="498"/>
      <c r="F32" s="499"/>
      <c r="G32" s="497" t="s">
        <v>510</v>
      </c>
      <c r="H32" s="498"/>
      <c r="I32" s="499"/>
      <c r="J32" s="500" t="s">
        <v>568</v>
      </c>
      <c r="K32" s="500"/>
      <c r="L32" s="500"/>
      <c r="M32" s="500"/>
      <c r="N32" s="500"/>
      <c r="O32" s="493" t="s">
        <v>78</v>
      </c>
      <c r="P32" s="493"/>
      <c r="Q32" s="497" t="s">
        <v>62</v>
      </c>
      <c r="R32" s="499"/>
      <c r="S32" s="500" t="s">
        <v>30</v>
      </c>
      <c r="T32" s="500"/>
      <c r="U32" s="500"/>
      <c r="V32" s="497" t="s">
        <v>379</v>
      </c>
      <c r="W32" s="499"/>
      <c r="X32" s="497" t="s">
        <v>81</v>
      </c>
      <c r="Y32" s="498"/>
      <c r="Z32" s="498"/>
      <c r="AA32" s="498"/>
      <c r="AB32" s="498"/>
      <c r="AC32" s="499"/>
      <c r="AD32" s="497" t="s">
        <v>567</v>
      </c>
      <c r="AE32" s="498"/>
      <c r="AF32" s="498"/>
      <c r="AG32" s="499"/>
      <c r="AH32" s="629"/>
      <c r="AI32" s="276" t="s">
        <v>82</v>
      </c>
      <c r="AJ32" s="566" t="s">
        <v>83</v>
      </c>
      <c r="AK32" s="566"/>
      <c r="AL32" s="566" t="s">
        <v>84</v>
      </c>
      <c r="AM32" s="566"/>
      <c r="AN32" s="566" t="s">
        <v>85</v>
      </c>
      <c r="AO32" s="566"/>
      <c r="AP32" s="566" t="s">
        <v>86</v>
      </c>
      <c r="AQ32" s="566"/>
      <c r="AR32" s="276" t="s">
        <v>87</v>
      </c>
      <c r="AS32" s="276" t="s">
        <v>88</v>
      </c>
    </row>
    <row r="33" spans="1:45" ht="20.100000000000001" customHeight="1" x14ac:dyDescent="0.15">
      <c r="A33" s="283" t="str">
        <f>IF(入力公園!Z49="","",入力公園!Z49)</f>
        <v>占用</v>
      </c>
      <c r="B33" s="494" t="str">
        <f>IF(入力公園!B49="","",入力公園!B49)</f>
        <v>政令で定める工作物等</v>
      </c>
      <c r="C33" s="495"/>
      <c r="D33" s="495"/>
      <c r="E33" s="495"/>
      <c r="F33" s="496"/>
      <c r="G33" s="493" t="str">
        <f>IF(入力公園!E49="","",入力公園!E49)</f>
        <v>防火水槽</v>
      </c>
      <c r="H33" s="493"/>
      <c r="I33" s="493"/>
      <c r="J33" s="493" t="str">
        <f>IF(入力公園!G49="","",入力公園!G49)</f>
        <v>HCT40－I－1.0</v>
      </c>
      <c r="K33" s="493"/>
      <c r="L33" s="493"/>
      <c r="M33" s="493"/>
      <c r="N33" s="493"/>
      <c r="O33" s="503">
        <f>IF(入力公園!I49="","",入力公園!I49)</f>
        <v>1</v>
      </c>
      <c r="P33" s="503"/>
      <c r="Q33" s="504" t="str">
        <f>IF(入力公園!J49="","",入力公園!J49)</f>
        <v>基</v>
      </c>
      <c r="R33" s="504"/>
      <c r="S33" s="501" t="str">
        <f>IF(入力公園!K49="","",入力公園!K49)</f>
        <v>千葉市消防局</v>
      </c>
      <c r="T33" s="501"/>
      <c r="U33" s="502"/>
      <c r="V33" s="493" t="str">
        <f>IF(入力公園!M49="","",入力公園!M49)</f>
        <v>中央区長洲1-2-1</v>
      </c>
      <c r="W33" s="493"/>
      <c r="X33" s="636" t="str">
        <f>IF(入力公園!O49="","",入力公園!O49)</f>
        <v/>
      </c>
      <c r="Y33" s="636"/>
      <c r="Z33" s="618" t="str">
        <f>IF(入力公園!Q49="","",入力公園!Q49)</f>
        <v/>
      </c>
      <c r="AA33" s="618"/>
      <c r="AB33" s="618"/>
      <c r="AC33" s="619"/>
      <c r="AD33" s="615" t="str">
        <f>IF(入力公園!S49="","",入力公園!S49)</f>
        <v/>
      </c>
      <c r="AE33" s="616"/>
      <c r="AF33" s="616"/>
      <c r="AG33" s="617"/>
      <c r="AH33" s="629"/>
      <c r="AI33" s="284" t="str">
        <f>IF('植栽一覧　入力用'!I23=0,"",'植栽一覧　入力用'!I23&amp;"本")</f>
        <v>3本</v>
      </c>
      <c r="AJ33" s="493" t="str">
        <f>IF('植栽一覧　入力用'!I44=0,"",'植栽一覧　入力用'!I44&amp;"本")</f>
        <v>34本</v>
      </c>
      <c r="AK33" s="493"/>
      <c r="AL33" s="493" t="str">
        <f>IF('植栽一覧　入力用'!I65=0,"",'植栽一覧　入力用'!I65&amp;"㎡")</f>
        <v>305㎡</v>
      </c>
      <c r="AM33" s="493"/>
      <c r="AN33" s="493" t="str">
        <f>IF('植栽一覧　入力用'!I74=0,"",'植栽一覧　入力用'!I74&amp;"㎡")</f>
        <v>11㎡</v>
      </c>
      <c r="AO33" s="493"/>
      <c r="AP33" s="493" t="str">
        <f>IF('植栽一覧　入力用'!I83=0,"",'植栽一覧　入力用'!I83&amp;"㎡")</f>
        <v>124㎡</v>
      </c>
      <c r="AQ33" s="493"/>
      <c r="AR33" s="284" t="str">
        <f>IF('植栽一覧　入力用'!I92=0,"",'植栽一覧　入力用'!I92&amp;"m")</f>
        <v>32m</v>
      </c>
      <c r="AS33" s="284" t="str">
        <f>IF('植栽一覧　入力用'!I101=0,"",'植栽一覧　入力用'!I101&amp;"本")</f>
        <v>1本</v>
      </c>
    </row>
    <row r="34" spans="1:45" ht="20.100000000000001" customHeight="1" x14ac:dyDescent="0.15">
      <c r="A34" s="283" t="str">
        <f>IF(入力公園!Z50="","",入力公園!Z50)</f>
        <v>〃</v>
      </c>
      <c r="B34" s="494" t="str">
        <f>IF(入力公園!B50="","",入力公園!B50)</f>
        <v>政令で定める工作物等</v>
      </c>
      <c r="C34" s="495"/>
      <c r="D34" s="495"/>
      <c r="E34" s="495"/>
      <c r="F34" s="496"/>
      <c r="G34" s="493" t="str">
        <f>IF(入力公園!E50="","",入力公園!E50)</f>
        <v>防火水槽標識</v>
      </c>
      <c r="H34" s="493"/>
      <c r="I34" s="493"/>
      <c r="J34" s="493" t="str">
        <f>IF(入力公園!G50="","",入力公園!G50)</f>
        <v>H=○ｍ、径○cm</v>
      </c>
      <c r="K34" s="493"/>
      <c r="L34" s="493"/>
      <c r="M34" s="493"/>
      <c r="N34" s="493"/>
      <c r="O34" s="503">
        <f>IF(入力公園!I50="","",入力公園!I50)</f>
        <v>1</v>
      </c>
      <c r="P34" s="503"/>
      <c r="Q34" s="504" t="str">
        <f>IF(入力公園!J50="","",入力公園!J50)</f>
        <v>基</v>
      </c>
      <c r="R34" s="504"/>
      <c r="S34" s="501" t="str">
        <f>IF(入力公園!K50="","",入力公園!K50)</f>
        <v>千葉市消防局</v>
      </c>
      <c r="T34" s="501"/>
      <c r="U34" s="502"/>
      <c r="V34" s="493" t="str">
        <f>IF(入力公園!M50="","",入力公園!M50)</f>
        <v>中央区長洲1-2-1</v>
      </c>
      <c r="W34" s="493"/>
      <c r="X34" s="636" t="str">
        <f>IF(入力公園!O50="","",入力公園!O50)</f>
        <v/>
      </c>
      <c r="Y34" s="636"/>
      <c r="Z34" s="618" t="str">
        <f>IF(入力公園!Q50="","",入力公園!Q50)</f>
        <v/>
      </c>
      <c r="AA34" s="618"/>
      <c r="AB34" s="618"/>
      <c r="AC34" s="619"/>
      <c r="AD34" s="615" t="str">
        <f>IF(入力公園!S50="","",入力公園!S50)</f>
        <v/>
      </c>
      <c r="AE34" s="616"/>
      <c r="AF34" s="616"/>
      <c r="AG34" s="617"/>
      <c r="AH34" s="629"/>
      <c r="AI34" s="285"/>
      <c r="AJ34" s="493"/>
      <c r="AK34" s="493"/>
      <c r="AL34" s="630"/>
      <c r="AM34" s="631"/>
      <c r="AN34" s="493"/>
      <c r="AO34" s="493"/>
      <c r="AP34" s="493"/>
      <c r="AQ34" s="493"/>
      <c r="AR34" s="285"/>
      <c r="AS34" s="285"/>
    </row>
    <row r="35" spans="1:45" ht="20.100000000000001" customHeight="1" x14ac:dyDescent="0.15">
      <c r="A35" s="283" t="str">
        <f>IF(入力公園!Z51="","",入力公園!Z51)</f>
        <v>〃</v>
      </c>
      <c r="B35" s="494" t="str">
        <f>IF(入力公園!B51="","",入力公園!B51)</f>
        <v>電柱、電線類</v>
      </c>
      <c r="C35" s="495"/>
      <c r="D35" s="495"/>
      <c r="E35" s="495"/>
      <c r="F35" s="496"/>
      <c r="G35" s="493" t="str">
        <f>IF(入力公園!E51="","",入力公園!E51)</f>
        <v>電柱</v>
      </c>
      <c r="H35" s="493"/>
      <c r="I35" s="493"/>
      <c r="J35" s="493" t="str">
        <f>IF(入力公園!G51="","",入力公園!G51)</f>
        <v>コンクリート柱</v>
      </c>
      <c r="K35" s="493"/>
      <c r="L35" s="493"/>
      <c r="M35" s="493"/>
      <c r="N35" s="493"/>
      <c r="O35" s="503">
        <f>IF(入力公園!I51="","",入力公園!I51)</f>
        <v>1</v>
      </c>
      <c r="P35" s="503"/>
      <c r="Q35" s="504" t="str">
        <f>IF(入力公園!J51="","",入力公園!J51)</f>
        <v>本</v>
      </c>
      <c r="R35" s="504"/>
      <c r="S35" s="501" t="str">
        <f>IF(入力公園!K51="","",入力公園!K51)</f>
        <v>東京電力㈱</v>
      </c>
      <c r="T35" s="501"/>
      <c r="U35" s="502"/>
      <c r="V35" s="493" t="str">
        <f>IF(入力公園!M51="","",入力公園!M51)</f>
        <v>美浜区幸町1-21-19</v>
      </c>
      <c r="W35" s="493"/>
      <c r="X35" s="636" t="str">
        <f>IF(入力公園!O51="","",入力公園!O51)</f>
        <v/>
      </c>
      <c r="Y35" s="636"/>
      <c r="Z35" s="618" t="str">
        <f>IF(入力公園!Q51="","",入力公園!Q51)</f>
        <v/>
      </c>
      <c r="AA35" s="618"/>
      <c r="AB35" s="618"/>
      <c r="AC35" s="619"/>
      <c r="AD35" s="615" t="str">
        <f>IF(入力公園!S51="","",入力公園!S51)</f>
        <v/>
      </c>
      <c r="AE35" s="616"/>
      <c r="AF35" s="616"/>
      <c r="AG35" s="617"/>
      <c r="AH35" s="632" t="s">
        <v>571</v>
      </c>
      <c r="AI35" s="509" t="s">
        <v>90</v>
      </c>
      <c r="AJ35" s="566"/>
      <c r="AK35" s="566"/>
      <c r="AL35" s="566" t="s">
        <v>91</v>
      </c>
      <c r="AM35" s="566"/>
      <c r="AN35" s="566"/>
      <c r="AO35" s="566"/>
      <c r="AP35" s="566" t="s">
        <v>92</v>
      </c>
      <c r="AQ35" s="566"/>
      <c r="AR35" s="566"/>
      <c r="AS35" s="566"/>
    </row>
    <row r="36" spans="1:45" ht="20.100000000000001" customHeight="1" x14ac:dyDescent="0.15">
      <c r="A36" s="283" t="str">
        <f>IF(入力公園!Z52="","",入力公園!Z52)</f>
        <v/>
      </c>
      <c r="B36" s="494" t="str">
        <f>IF(入力公園!B52="","",入力公園!B52)</f>
        <v/>
      </c>
      <c r="C36" s="495"/>
      <c r="D36" s="495"/>
      <c r="E36" s="495"/>
      <c r="F36" s="496"/>
      <c r="G36" s="493" t="str">
        <f>IF(入力公園!E52="","",入力公園!E52)</f>
        <v/>
      </c>
      <c r="H36" s="493"/>
      <c r="I36" s="493"/>
      <c r="J36" s="493" t="str">
        <f>IF(入力公園!G52="","",入力公園!G52)</f>
        <v/>
      </c>
      <c r="K36" s="493"/>
      <c r="L36" s="493"/>
      <c r="M36" s="493"/>
      <c r="N36" s="493"/>
      <c r="O36" s="503" t="str">
        <f>IF(入力公園!I52="","",入力公園!I52)</f>
        <v/>
      </c>
      <c r="P36" s="503"/>
      <c r="Q36" s="504" t="str">
        <f>IF(入力公園!J52="","",入力公園!J52)</f>
        <v/>
      </c>
      <c r="R36" s="504"/>
      <c r="S36" s="501" t="str">
        <f>IF(入力公園!K52="","",入力公園!K52)</f>
        <v/>
      </c>
      <c r="T36" s="501"/>
      <c r="U36" s="502"/>
      <c r="V36" s="493" t="str">
        <f>IF(入力公園!M52="","",入力公園!M52)</f>
        <v/>
      </c>
      <c r="W36" s="493"/>
      <c r="X36" s="636" t="str">
        <f>IF(入力公園!O52="","",入力公園!O52)</f>
        <v/>
      </c>
      <c r="Y36" s="636"/>
      <c r="Z36" s="618" t="str">
        <f>IF(入力公園!Q52="","",入力公園!Q52)</f>
        <v/>
      </c>
      <c r="AA36" s="618"/>
      <c r="AB36" s="618"/>
      <c r="AC36" s="619"/>
      <c r="AD36" s="615" t="str">
        <f>IF(入力公園!S52="","",入力公園!S52)</f>
        <v/>
      </c>
      <c r="AE36" s="616"/>
      <c r="AF36" s="616"/>
      <c r="AG36" s="617"/>
      <c r="AH36" s="633"/>
      <c r="AI36" s="571" t="str">
        <f>IF(入力公園!A34="","",入力公園!A34)</f>
        <v>森林法</v>
      </c>
      <c r="AJ36" s="592"/>
      <c r="AK36" s="592"/>
      <c r="AL36" s="635" t="str">
        <f>IF(入力公園!F34="","",入力公園!F34)</f>
        <v/>
      </c>
      <c r="AM36" s="592"/>
      <c r="AN36" s="592"/>
      <c r="AO36" s="592"/>
      <c r="AP36" s="592" t="str">
        <f>IF(入力公園!K34="","",入力公園!K34)</f>
        <v/>
      </c>
      <c r="AQ36" s="592"/>
      <c r="AR36" s="592"/>
      <c r="AS36" s="592"/>
    </row>
    <row r="37" spans="1:45" ht="20.100000000000001" customHeight="1" x14ac:dyDescent="0.15">
      <c r="A37" s="283" t="str">
        <f>IF(入力公園!Z53="","",入力公園!Z53)</f>
        <v/>
      </c>
      <c r="B37" s="494" t="str">
        <f>IF(入力公園!B53="","",入力公園!B53)</f>
        <v/>
      </c>
      <c r="C37" s="495"/>
      <c r="D37" s="495"/>
      <c r="E37" s="495"/>
      <c r="F37" s="496"/>
      <c r="G37" s="493" t="str">
        <f>IF(入力公園!E53="","",入力公園!E53)</f>
        <v/>
      </c>
      <c r="H37" s="493"/>
      <c r="I37" s="493"/>
      <c r="J37" s="493" t="str">
        <f>IF(入力公園!G53="","",入力公園!G53)</f>
        <v/>
      </c>
      <c r="K37" s="493"/>
      <c r="L37" s="493"/>
      <c r="M37" s="493"/>
      <c r="N37" s="493"/>
      <c r="O37" s="503" t="str">
        <f>IF(入力公園!I53="","",入力公園!I53)</f>
        <v/>
      </c>
      <c r="P37" s="503"/>
      <c r="Q37" s="504" t="str">
        <f>IF(入力公園!J53="","",入力公園!J53)</f>
        <v/>
      </c>
      <c r="R37" s="504"/>
      <c r="S37" s="501" t="str">
        <f>IF(入力公園!K53="","",入力公園!K53)</f>
        <v/>
      </c>
      <c r="T37" s="501"/>
      <c r="U37" s="502"/>
      <c r="V37" s="493" t="str">
        <f>IF(入力公園!M53="","",入力公園!M53)</f>
        <v/>
      </c>
      <c r="W37" s="493"/>
      <c r="X37" s="636" t="str">
        <f>IF(入力公園!O53="","",入力公園!O53)</f>
        <v/>
      </c>
      <c r="Y37" s="636"/>
      <c r="Z37" s="618" t="str">
        <f>IF(入力公園!Q53="","",入力公園!Q53)</f>
        <v/>
      </c>
      <c r="AA37" s="618"/>
      <c r="AB37" s="618"/>
      <c r="AC37" s="619"/>
      <c r="AD37" s="615" t="str">
        <f>IF(入力公園!S53="","",入力公園!S53)</f>
        <v/>
      </c>
      <c r="AE37" s="616"/>
      <c r="AF37" s="616"/>
      <c r="AG37" s="617"/>
      <c r="AH37" s="633"/>
      <c r="AI37" s="571" t="str">
        <f>IF(入力公園!A35="","",入力公園!A35)</f>
        <v/>
      </c>
      <c r="AJ37" s="592"/>
      <c r="AK37" s="592"/>
      <c r="AL37" s="635" t="str">
        <f>IF(入力公園!F35="","",入力公園!F35)</f>
        <v/>
      </c>
      <c r="AM37" s="592"/>
      <c r="AN37" s="592"/>
      <c r="AO37" s="592"/>
      <c r="AP37" s="592" t="str">
        <f>IF(入力公園!K35="","",入力公園!K35)</f>
        <v/>
      </c>
      <c r="AQ37" s="592"/>
      <c r="AR37" s="592"/>
      <c r="AS37" s="592"/>
    </row>
    <row r="38" spans="1:45" ht="20.100000000000001" customHeight="1" x14ac:dyDescent="0.15">
      <c r="A38" s="283" t="str">
        <f>IF(入力公園!Z54="","",入力公園!Z54)</f>
        <v/>
      </c>
      <c r="B38" s="494" t="str">
        <f>IF(入力公園!B54="","",入力公園!B54)</f>
        <v/>
      </c>
      <c r="C38" s="495"/>
      <c r="D38" s="495"/>
      <c r="E38" s="495"/>
      <c r="F38" s="496"/>
      <c r="G38" s="493" t="str">
        <f>IF(入力公園!E54="","",入力公園!E54)</f>
        <v/>
      </c>
      <c r="H38" s="493"/>
      <c r="I38" s="493"/>
      <c r="J38" s="493" t="str">
        <f>IF(入力公園!G54="","",入力公園!G54)</f>
        <v/>
      </c>
      <c r="K38" s="493"/>
      <c r="L38" s="493"/>
      <c r="M38" s="493"/>
      <c r="N38" s="493"/>
      <c r="O38" s="503" t="str">
        <f>IF(入力公園!I54="","",入力公園!I54)</f>
        <v/>
      </c>
      <c r="P38" s="503"/>
      <c r="Q38" s="504" t="str">
        <f>IF(入力公園!J54="","",入力公園!J54)</f>
        <v/>
      </c>
      <c r="R38" s="504"/>
      <c r="S38" s="501" t="str">
        <f>IF(入力公園!K54="","",入力公園!K54)</f>
        <v/>
      </c>
      <c r="T38" s="501"/>
      <c r="U38" s="502"/>
      <c r="V38" s="493" t="str">
        <f>IF(入力公園!M54="","",入力公園!M54)</f>
        <v/>
      </c>
      <c r="W38" s="493"/>
      <c r="X38" s="636" t="str">
        <f>IF(入力公園!O54="","",入力公園!O54)</f>
        <v/>
      </c>
      <c r="Y38" s="636"/>
      <c r="Z38" s="618" t="str">
        <f>IF(入力公園!Q54="","",入力公園!Q54)</f>
        <v/>
      </c>
      <c r="AA38" s="618"/>
      <c r="AB38" s="618"/>
      <c r="AC38" s="619"/>
      <c r="AD38" s="615" t="str">
        <f>IF(入力公園!S54="","",入力公園!S54)</f>
        <v/>
      </c>
      <c r="AE38" s="616"/>
      <c r="AF38" s="616"/>
      <c r="AG38" s="617"/>
      <c r="AH38" s="633"/>
      <c r="AI38" s="571" t="str">
        <f>IF(入力公園!A36="","",入力公園!A36)</f>
        <v/>
      </c>
      <c r="AJ38" s="592"/>
      <c r="AK38" s="592"/>
      <c r="AL38" s="635" t="str">
        <f>IF(入力公園!F36="","",入力公園!F36)</f>
        <v/>
      </c>
      <c r="AM38" s="592"/>
      <c r="AN38" s="592"/>
      <c r="AO38" s="592"/>
      <c r="AP38" s="592" t="str">
        <f>IF(入力公園!K36="","",入力公園!K36)</f>
        <v/>
      </c>
      <c r="AQ38" s="592"/>
      <c r="AR38" s="592"/>
      <c r="AS38" s="592"/>
    </row>
    <row r="39" spans="1:45" ht="20.100000000000001" customHeight="1" x14ac:dyDescent="0.15">
      <c r="A39" s="283" t="str">
        <f>IF(入力公園!Z55="","",入力公園!Z55)</f>
        <v/>
      </c>
      <c r="B39" s="494" t="str">
        <f>IF(入力公園!B55="","",入力公園!B55)</f>
        <v/>
      </c>
      <c r="C39" s="495"/>
      <c r="D39" s="495"/>
      <c r="E39" s="495"/>
      <c r="F39" s="496"/>
      <c r="G39" s="493" t="str">
        <f>IF(入力公園!E55="","",入力公園!E55)</f>
        <v/>
      </c>
      <c r="H39" s="493"/>
      <c r="I39" s="493"/>
      <c r="J39" s="493" t="str">
        <f>IF(入力公園!G55="","",入力公園!G55)</f>
        <v/>
      </c>
      <c r="K39" s="493"/>
      <c r="L39" s="493"/>
      <c r="M39" s="493"/>
      <c r="N39" s="493"/>
      <c r="O39" s="503" t="str">
        <f>IF(入力公園!I55="","",入力公園!I55)</f>
        <v/>
      </c>
      <c r="P39" s="503"/>
      <c r="Q39" s="504" t="str">
        <f>IF(入力公園!J55="","",入力公園!J55)</f>
        <v/>
      </c>
      <c r="R39" s="504"/>
      <c r="S39" s="501" t="str">
        <f>IF(入力公園!K55="","",入力公園!K55)</f>
        <v/>
      </c>
      <c r="T39" s="501"/>
      <c r="U39" s="502"/>
      <c r="V39" s="493" t="str">
        <f>IF(入力公園!M55="","",入力公園!M55)</f>
        <v/>
      </c>
      <c r="W39" s="493"/>
      <c r="X39" s="636" t="str">
        <f>IF(入力公園!O55="","",入力公園!O55)</f>
        <v/>
      </c>
      <c r="Y39" s="636"/>
      <c r="Z39" s="618" t="str">
        <f>IF(入力公園!Q55="","",入力公園!Q55)</f>
        <v/>
      </c>
      <c r="AA39" s="618"/>
      <c r="AB39" s="618"/>
      <c r="AC39" s="619"/>
      <c r="AD39" s="615" t="str">
        <f>IF(入力公園!S55="","",入力公園!S55)</f>
        <v/>
      </c>
      <c r="AE39" s="616"/>
      <c r="AF39" s="616"/>
      <c r="AG39" s="617"/>
      <c r="AH39" s="634"/>
      <c r="AI39" s="571" t="str">
        <f>IF(入力公園!A37="","",入力公園!A37)</f>
        <v/>
      </c>
      <c r="AJ39" s="592"/>
      <c r="AK39" s="592"/>
      <c r="AL39" s="635" t="str">
        <f>IF(入力公園!F37="","",入力公園!F37)</f>
        <v/>
      </c>
      <c r="AM39" s="592"/>
      <c r="AN39" s="592"/>
      <c r="AO39" s="592"/>
      <c r="AP39" s="592" t="str">
        <f>IF(入力公園!K37="","",入力公園!K37)</f>
        <v/>
      </c>
      <c r="AQ39" s="592"/>
      <c r="AR39" s="592"/>
      <c r="AS39" s="592"/>
    </row>
    <row r="40" spans="1:45" ht="20.100000000000001" customHeight="1" x14ac:dyDescent="0.15"/>
  </sheetData>
  <mergeCells count="448">
    <mergeCell ref="X35:Y35"/>
    <mergeCell ref="X36:Y36"/>
    <mergeCell ref="Y27:Z27"/>
    <mergeCell ref="Y25:Z25"/>
    <mergeCell ref="AE5:AF5"/>
    <mergeCell ref="AE6:AF6"/>
    <mergeCell ref="AK21:AM21"/>
    <mergeCell ref="AK22:AM22"/>
    <mergeCell ref="Y28:Z28"/>
    <mergeCell ref="AA28:AC28"/>
    <mergeCell ref="AD28:AG28"/>
    <mergeCell ref="AA25:AC25"/>
    <mergeCell ref="AD25:AG25"/>
    <mergeCell ref="AI28:AJ28"/>
    <mergeCell ref="AH16:AH31"/>
    <mergeCell ref="AK28:AM28"/>
    <mergeCell ref="AK29:AM29"/>
    <mergeCell ref="AI7:AJ7"/>
    <mergeCell ref="AK5:AM5"/>
    <mergeCell ref="AK6:AM6"/>
    <mergeCell ref="AK7:AM7"/>
    <mergeCell ref="AI8:AJ8"/>
    <mergeCell ref="AI12:AJ12"/>
    <mergeCell ref="AI13:AJ13"/>
    <mergeCell ref="AQ5:AS5"/>
    <mergeCell ref="AQ6:AS6"/>
    <mergeCell ref="AQ7:AS7"/>
    <mergeCell ref="AH4:AH7"/>
    <mergeCell ref="AH12:AH15"/>
    <mergeCell ref="AH8:AH11"/>
    <mergeCell ref="AK4:AM4"/>
    <mergeCell ref="AO4:AP4"/>
    <mergeCell ref="AO5:AP5"/>
    <mergeCell ref="AO6:AP6"/>
    <mergeCell ref="AO7:AP7"/>
    <mergeCell ref="AI5:AJ5"/>
    <mergeCell ref="AI6:AJ6"/>
    <mergeCell ref="AK11:AM11"/>
    <mergeCell ref="AO11:AP11"/>
    <mergeCell ref="AI9:AJ9"/>
    <mergeCell ref="Y4:AB4"/>
    <mergeCell ref="AC4:AD4"/>
    <mergeCell ref="AD20:AG20"/>
    <mergeCell ref="Y21:Z21"/>
    <mergeCell ref="X34:Y34"/>
    <mergeCell ref="AA12:AC12"/>
    <mergeCell ref="AD12:AG12"/>
    <mergeCell ref="AK13:AM13"/>
    <mergeCell ref="AD29:AG29"/>
    <mergeCell ref="Y30:Z30"/>
    <mergeCell ref="AA30:AC30"/>
    <mergeCell ref="AD30:AG30"/>
    <mergeCell ref="Y17:Z17"/>
    <mergeCell ref="AA27:AC27"/>
    <mergeCell ref="AD27:AG27"/>
    <mergeCell ref="AD24:AG24"/>
    <mergeCell ref="Y20:Z20"/>
    <mergeCell ref="AA20:AC20"/>
    <mergeCell ref="AA21:AC21"/>
    <mergeCell ref="AD21:AG21"/>
    <mergeCell ref="Y22:Z22"/>
    <mergeCell ref="Y26:Z26"/>
    <mergeCell ref="AD26:AG26"/>
    <mergeCell ref="AK23:AM23"/>
    <mergeCell ref="AI23:AJ23"/>
    <mergeCell ref="AO25:AP25"/>
    <mergeCell ref="AI26:AJ26"/>
    <mergeCell ref="AK26:AM26"/>
    <mergeCell ref="AC5:AD5"/>
    <mergeCell ref="AC6:AD6"/>
    <mergeCell ref="AO29:AP29"/>
    <mergeCell ref="AI14:AJ14"/>
    <mergeCell ref="AI16:AJ16"/>
    <mergeCell ref="AO23:AP23"/>
    <mergeCell ref="AK17:AM17"/>
    <mergeCell ref="AI19:AJ19"/>
    <mergeCell ref="AK19:AM19"/>
    <mergeCell ref="AK16:AM16"/>
    <mergeCell ref="AI15:AJ15"/>
    <mergeCell ref="AK14:AM14"/>
    <mergeCell ref="AK15:AM15"/>
    <mergeCell ref="AK9:AM9"/>
    <mergeCell ref="AK10:AM10"/>
    <mergeCell ref="AO9:AP9"/>
    <mergeCell ref="AI18:AJ18"/>
    <mergeCell ref="AI10:AJ10"/>
    <mergeCell ref="AK18:AM18"/>
    <mergeCell ref="AD18:AG18"/>
    <mergeCell ref="Y24:Z24"/>
    <mergeCell ref="AA24:AC24"/>
    <mergeCell ref="Y29:Z29"/>
    <mergeCell ref="AA29:AC29"/>
    <mergeCell ref="V17:V20"/>
    <mergeCell ref="M15:N17"/>
    <mergeCell ref="T13:U14"/>
    <mergeCell ref="O16:Q17"/>
    <mergeCell ref="R13:S14"/>
    <mergeCell ref="V9:V16"/>
    <mergeCell ref="Y13:Z13"/>
    <mergeCell ref="Y14:Z14"/>
    <mergeCell ref="Y15:Z15"/>
    <mergeCell ref="AA13:AC13"/>
    <mergeCell ref="AA14:AC14"/>
    <mergeCell ref="AA15:AC15"/>
    <mergeCell ref="Y12:Z12"/>
    <mergeCell ref="AA26:AC26"/>
    <mergeCell ref="L28:N28"/>
    <mergeCell ref="L29:N29"/>
    <mergeCell ref="V21:V24"/>
    <mergeCell ref="T21:U21"/>
    <mergeCell ref="T22:U22"/>
    <mergeCell ref="T24:U24"/>
    <mergeCell ref="X33:Y33"/>
    <mergeCell ref="AA22:AC22"/>
    <mergeCell ref="AD22:AG22"/>
    <mergeCell ref="Y23:Z23"/>
    <mergeCell ref="AA23:AC23"/>
    <mergeCell ref="AD23:AG23"/>
    <mergeCell ref="B23:E23"/>
    <mergeCell ref="F23:H23"/>
    <mergeCell ref="I23:K23"/>
    <mergeCell ref="L23:N23"/>
    <mergeCell ref="B22:E22"/>
    <mergeCell ref="F22:H22"/>
    <mergeCell ref="I22:K22"/>
    <mergeCell ref="Y31:Z31"/>
    <mergeCell ref="AA31:AC31"/>
    <mergeCell ref="AD31:AG31"/>
    <mergeCell ref="AD33:AG33"/>
    <mergeCell ref="Q27:S27"/>
    <mergeCell ref="Q28:S28"/>
    <mergeCell ref="Q29:S29"/>
    <mergeCell ref="A30:F30"/>
    <mergeCell ref="G30:U30"/>
    <mergeCell ref="A21:A29"/>
    <mergeCell ref="A31:F31"/>
    <mergeCell ref="X37:Y37"/>
    <mergeCell ref="X38:Y38"/>
    <mergeCell ref="X39:Y39"/>
    <mergeCell ref="Q39:R39"/>
    <mergeCell ref="T27:U27"/>
    <mergeCell ref="T28:U28"/>
    <mergeCell ref="T29:U29"/>
    <mergeCell ref="V25:V31"/>
    <mergeCell ref="T25:U25"/>
    <mergeCell ref="G31:U31"/>
    <mergeCell ref="F27:H27"/>
    <mergeCell ref="X32:AC32"/>
    <mergeCell ref="Z33:AC33"/>
    <mergeCell ref="Z34:AC34"/>
    <mergeCell ref="Z36:AC36"/>
    <mergeCell ref="Z37:AC37"/>
    <mergeCell ref="I27:K27"/>
    <mergeCell ref="I28:K28"/>
    <mergeCell ref="I29:K29"/>
    <mergeCell ref="L27:N27"/>
    <mergeCell ref="Z38:AC38"/>
    <mergeCell ref="Z39:AC39"/>
    <mergeCell ref="O28:P28"/>
    <mergeCell ref="O29:P29"/>
    <mergeCell ref="AD36:AG36"/>
    <mergeCell ref="AD37:AG37"/>
    <mergeCell ref="AI31:AJ31"/>
    <mergeCell ref="AH35:AH39"/>
    <mergeCell ref="AP38:AS38"/>
    <mergeCell ref="AI39:AK39"/>
    <mergeCell ref="AL39:AO39"/>
    <mergeCell ref="AP39:AS39"/>
    <mergeCell ref="AI38:AK38"/>
    <mergeCell ref="AL38:AO38"/>
    <mergeCell ref="AP37:AS37"/>
    <mergeCell ref="AL35:AO35"/>
    <mergeCell ref="AJ34:AK34"/>
    <mergeCell ref="AL32:AM32"/>
    <mergeCell ref="AJ33:AK33"/>
    <mergeCell ref="AD32:AG32"/>
    <mergeCell ref="AP35:AS35"/>
    <mergeCell ref="AI37:AK37"/>
    <mergeCell ref="AL37:AO37"/>
    <mergeCell ref="AI36:AK36"/>
    <mergeCell ref="AL36:AO36"/>
    <mergeCell ref="AP36:AS36"/>
    <mergeCell ref="AD38:AG38"/>
    <mergeCell ref="AD39:AG39"/>
    <mergeCell ref="AD34:AG34"/>
    <mergeCell ref="AD35:AG35"/>
    <mergeCell ref="Z35:AC35"/>
    <mergeCell ref="A2:A4"/>
    <mergeCell ref="B2:D4"/>
    <mergeCell ref="E2:F2"/>
    <mergeCell ref="AO26:AP26"/>
    <mergeCell ref="AQ26:AS26"/>
    <mergeCell ref="AH32:AH34"/>
    <mergeCell ref="AK31:AM31"/>
    <mergeCell ref="AO28:AP28"/>
    <mergeCell ref="AK20:AM20"/>
    <mergeCell ref="AK30:AM30"/>
    <mergeCell ref="AO30:AP30"/>
    <mergeCell ref="AQ30:AS30"/>
    <mergeCell ref="AQ25:AS25"/>
    <mergeCell ref="AL33:AM33"/>
    <mergeCell ref="AN33:AO33"/>
    <mergeCell ref="AP33:AQ33"/>
    <mergeCell ref="AL34:AM34"/>
    <mergeCell ref="AN34:AO34"/>
    <mergeCell ref="AP34:AQ34"/>
    <mergeCell ref="AI25:AJ25"/>
    <mergeCell ref="AK25:AM25"/>
    <mergeCell ref="AO31:AP31"/>
    <mergeCell ref="AQ28:AS28"/>
    <mergeCell ref="AQ29:AS29"/>
    <mergeCell ref="AQ31:AS31"/>
    <mergeCell ref="AI30:AJ30"/>
    <mergeCell ref="AQ27:AS27"/>
    <mergeCell ref="AO27:AP27"/>
    <mergeCell ref="AI27:AJ27"/>
    <mergeCell ref="AK27:AM27"/>
    <mergeCell ref="AI29:AJ29"/>
    <mergeCell ref="A1:C1"/>
    <mergeCell ref="D1:H1"/>
    <mergeCell ref="I1:K1"/>
    <mergeCell ref="L1:O1"/>
    <mergeCell ref="P1:R1"/>
    <mergeCell ref="S1:U1"/>
    <mergeCell ref="V1:AS1"/>
    <mergeCell ref="G3:L4"/>
    <mergeCell ref="AK3:AM3"/>
    <mergeCell ref="V2:AG2"/>
    <mergeCell ref="Y3:AB3"/>
    <mergeCell ref="AC3:AD3"/>
    <mergeCell ref="AE3:AF3"/>
    <mergeCell ref="AH2:AS2"/>
    <mergeCell ref="AO3:AP3"/>
    <mergeCell ref="AQ3:AS3"/>
    <mergeCell ref="AH3:AJ3"/>
    <mergeCell ref="V4:W4"/>
    <mergeCell ref="AE4:AF4"/>
    <mergeCell ref="AI4:AJ4"/>
    <mergeCell ref="AQ4:AS4"/>
    <mergeCell ref="V3:W3"/>
    <mergeCell ref="G2:L2"/>
    <mergeCell ref="M2:N4"/>
    <mergeCell ref="AI35:AK35"/>
    <mergeCell ref="E3:F4"/>
    <mergeCell ref="T10:U11"/>
    <mergeCell ref="T19:U20"/>
    <mergeCell ref="AQ24:AS24"/>
    <mergeCell ref="AI24:AJ24"/>
    <mergeCell ref="AK24:AM24"/>
    <mergeCell ref="AI21:AJ21"/>
    <mergeCell ref="AI20:AJ20"/>
    <mergeCell ref="AI22:AJ22"/>
    <mergeCell ref="AN32:AO32"/>
    <mergeCell ref="AP32:AQ32"/>
    <mergeCell ref="AJ32:AK32"/>
    <mergeCell ref="AI11:AJ11"/>
    <mergeCell ref="AK12:AM12"/>
    <mergeCell ref="AK8:AM8"/>
    <mergeCell ref="AO24:AP24"/>
    <mergeCell ref="AI17:AJ17"/>
    <mergeCell ref="O25:P25"/>
    <mergeCell ref="AQ8:AS8"/>
    <mergeCell ref="AO8:AP8"/>
    <mergeCell ref="AQ19:AS19"/>
    <mergeCell ref="AQ18:AS18"/>
    <mergeCell ref="AQ23:AS23"/>
    <mergeCell ref="AQ22:AS22"/>
    <mergeCell ref="AO22:AP22"/>
    <mergeCell ref="AO14:AP14"/>
    <mergeCell ref="AQ9:AS9"/>
    <mergeCell ref="AO10:AP10"/>
    <mergeCell ref="AQ11:AS11"/>
    <mergeCell ref="AO12:AP12"/>
    <mergeCell ref="AQ12:AS12"/>
    <mergeCell ref="AQ14:AS14"/>
    <mergeCell ref="AO13:AP13"/>
    <mergeCell ref="AQ13:AS13"/>
    <mergeCell ref="AO21:AP21"/>
    <mergeCell ref="AQ21:AS21"/>
    <mergeCell ref="AO20:AP20"/>
    <mergeCell ref="AQ20:AS20"/>
    <mergeCell ref="AQ16:AS16"/>
    <mergeCell ref="AQ15:AS15"/>
    <mergeCell ref="AO17:AP17"/>
    <mergeCell ref="AO18:AP18"/>
    <mergeCell ref="AQ17:AS17"/>
    <mergeCell ref="AO16:AP16"/>
    <mergeCell ref="AO19:AP19"/>
    <mergeCell ref="AO15:AP15"/>
    <mergeCell ref="AQ10:AS10"/>
    <mergeCell ref="AA17:AC17"/>
    <mergeCell ref="Y18:Z18"/>
    <mergeCell ref="AA18:AC18"/>
    <mergeCell ref="Y19:Z19"/>
    <mergeCell ref="AA19:AC19"/>
    <mergeCell ref="V7:AG7"/>
    <mergeCell ref="Y16:Z16"/>
    <mergeCell ref="AA16:AC16"/>
    <mergeCell ref="AD16:AG16"/>
    <mergeCell ref="Y11:Z11"/>
    <mergeCell ref="AA11:AC11"/>
    <mergeCell ref="AD11:AG11"/>
    <mergeCell ref="AD17:AG17"/>
    <mergeCell ref="AD15:AG15"/>
    <mergeCell ref="AD19:AG19"/>
    <mergeCell ref="AD13:AG13"/>
    <mergeCell ref="AD14:AG14"/>
    <mergeCell ref="V8:W8"/>
    <mergeCell ref="AA8:AC8"/>
    <mergeCell ref="AD8:AG8"/>
    <mergeCell ref="AD10:AG10"/>
    <mergeCell ref="Y9:Z9"/>
    <mergeCell ref="AA9:AC9"/>
    <mergeCell ref="AD9:AG9"/>
    <mergeCell ref="O2:U4"/>
    <mergeCell ref="O10:Q11"/>
    <mergeCell ref="R10:S11"/>
    <mergeCell ref="R6:S6"/>
    <mergeCell ref="T6:U6"/>
    <mergeCell ref="R7:S8"/>
    <mergeCell ref="T7:U8"/>
    <mergeCell ref="M5:P5"/>
    <mergeCell ref="M6:N8"/>
    <mergeCell ref="O6:Q6"/>
    <mergeCell ref="O7:Q8"/>
    <mergeCell ref="Y10:Z10"/>
    <mergeCell ref="AA10:AC10"/>
    <mergeCell ref="Y8:Z8"/>
    <mergeCell ref="Q5:U5"/>
    <mergeCell ref="A6:L6"/>
    <mergeCell ref="V5:W5"/>
    <mergeCell ref="V6:W6"/>
    <mergeCell ref="Y5:AB5"/>
    <mergeCell ref="Y6:AB6"/>
    <mergeCell ref="R12:S12"/>
    <mergeCell ref="T12:U12"/>
    <mergeCell ref="R9:S9"/>
    <mergeCell ref="A7:L20"/>
    <mergeCell ref="M9:N11"/>
    <mergeCell ref="O9:Q9"/>
    <mergeCell ref="O12:Q12"/>
    <mergeCell ref="O15:Q15"/>
    <mergeCell ref="R15:S15"/>
    <mergeCell ref="O13:Q14"/>
    <mergeCell ref="T15:U15"/>
    <mergeCell ref="M12:N14"/>
    <mergeCell ref="T9:U9"/>
    <mergeCell ref="R16:S17"/>
    <mergeCell ref="O19:S20"/>
    <mergeCell ref="M18:N20"/>
    <mergeCell ref="O18:S18"/>
    <mergeCell ref="T18:U18"/>
    <mergeCell ref="T16:U17"/>
    <mergeCell ref="B27:E27"/>
    <mergeCell ref="B28:E28"/>
    <mergeCell ref="B29:E29"/>
    <mergeCell ref="A5:B5"/>
    <mergeCell ref="C5:E5"/>
    <mergeCell ref="I5:K5"/>
    <mergeCell ref="G5:H5"/>
    <mergeCell ref="F21:H21"/>
    <mergeCell ref="I21:K21"/>
    <mergeCell ref="B26:E26"/>
    <mergeCell ref="F28:H28"/>
    <mergeCell ref="F29:H29"/>
    <mergeCell ref="B21:E21"/>
    <mergeCell ref="B25:E25"/>
    <mergeCell ref="F25:H25"/>
    <mergeCell ref="I25:K25"/>
    <mergeCell ref="B24:E24"/>
    <mergeCell ref="F24:H24"/>
    <mergeCell ref="I24:K24"/>
    <mergeCell ref="F26:H26"/>
    <mergeCell ref="I26:K26"/>
    <mergeCell ref="O24:P24"/>
    <mergeCell ref="Q23:S23"/>
    <mergeCell ref="Q25:S25"/>
    <mergeCell ref="Q24:S24"/>
    <mergeCell ref="T23:U23"/>
    <mergeCell ref="Q21:S21"/>
    <mergeCell ref="O21:P21"/>
    <mergeCell ref="O23:P23"/>
    <mergeCell ref="L26:N26"/>
    <mergeCell ref="O26:P26"/>
    <mergeCell ref="Q26:S26"/>
    <mergeCell ref="L21:N21"/>
    <mergeCell ref="L24:N24"/>
    <mergeCell ref="L22:N22"/>
    <mergeCell ref="O22:P22"/>
    <mergeCell ref="Q22:S22"/>
    <mergeCell ref="T26:U26"/>
    <mergeCell ref="L25:N25"/>
    <mergeCell ref="V35:W35"/>
    <mergeCell ref="V36:W36"/>
    <mergeCell ref="V37:W37"/>
    <mergeCell ref="V38:W38"/>
    <mergeCell ref="J32:N32"/>
    <mergeCell ref="J33:N33"/>
    <mergeCell ref="J34:N34"/>
    <mergeCell ref="J35:N35"/>
    <mergeCell ref="J36:N36"/>
    <mergeCell ref="J37:N37"/>
    <mergeCell ref="J38:N38"/>
    <mergeCell ref="V32:W32"/>
    <mergeCell ref="V33:W33"/>
    <mergeCell ref="V34:W34"/>
    <mergeCell ref="Q34:R34"/>
    <mergeCell ref="Q32:R32"/>
    <mergeCell ref="Q33:R33"/>
    <mergeCell ref="Q38:R38"/>
    <mergeCell ref="O27:P27"/>
    <mergeCell ref="V39:W39"/>
    <mergeCell ref="B34:F34"/>
    <mergeCell ref="B35:F35"/>
    <mergeCell ref="B36:F36"/>
    <mergeCell ref="S32:U32"/>
    <mergeCell ref="S33:U33"/>
    <mergeCell ref="S34:U34"/>
    <mergeCell ref="O32:P32"/>
    <mergeCell ref="O33:P33"/>
    <mergeCell ref="O34:P34"/>
    <mergeCell ref="O35:P35"/>
    <mergeCell ref="O36:P36"/>
    <mergeCell ref="O37:P37"/>
    <mergeCell ref="O38:P38"/>
    <mergeCell ref="O39:P39"/>
    <mergeCell ref="S35:U35"/>
    <mergeCell ref="S36:U36"/>
    <mergeCell ref="S37:U37"/>
    <mergeCell ref="S38:U38"/>
    <mergeCell ref="S39:U39"/>
    <mergeCell ref="Q35:R35"/>
    <mergeCell ref="Q36:R36"/>
    <mergeCell ref="Q37:R37"/>
    <mergeCell ref="J39:N39"/>
    <mergeCell ref="B37:F37"/>
    <mergeCell ref="B38:F38"/>
    <mergeCell ref="B39:F39"/>
    <mergeCell ref="G32:I32"/>
    <mergeCell ref="G33:I33"/>
    <mergeCell ref="G34:I34"/>
    <mergeCell ref="G35:I35"/>
    <mergeCell ref="G36:I36"/>
    <mergeCell ref="G37:I37"/>
    <mergeCell ref="G38:I38"/>
    <mergeCell ref="G39:I39"/>
    <mergeCell ref="B32:F32"/>
    <mergeCell ref="B33:F33"/>
  </mergeCells>
  <phoneticPr fontId="9"/>
  <pageMargins left="0.62992125984251968" right="0.23622047244094491" top="0.74803149606299213" bottom="0.74803149606299213" header="0.31496062992125984" footer="0.31496062992125984"/>
  <pageSetup paperSize="8" orientation="landscape" r:id="rId1"/>
  <headerFooter alignWithMargins="0">
    <oddHeader>&amp;L&amp;"-,太字"&amp;16施設調書</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B1:Y109"/>
  <sheetViews>
    <sheetView zoomScaleNormal="100" workbookViewId="0">
      <selection activeCell="I20" sqref="I20"/>
    </sheetView>
  </sheetViews>
  <sheetFormatPr defaultRowHeight="12" x14ac:dyDescent="0.15"/>
  <cols>
    <col min="1" max="1" width="4.25" style="26" customWidth="1"/>
    <col min="2" max="2" width="6.25" style="27" customWidth="1"/>
    <col min="3" max="3" width="22.5" style="26" customWidth="1"/>
    <col min="4" max="6" width="6.25" style="28" customWidth="1"/>
    <col min="7" max="7" width="4.375" style="27" bestFit="1" customWidth="1"/>
    <col min="8" max="8" width="7.5" style="29" customWidth="1"/>
    <col min="9" max="9" width="25" style="27" customWidth="1"/>
    <col min="10" max="16384" width="9" style="26"/>
  </cols>
  <sheetData>
    <row r="1" spans="2:25" ht="22.5" customHeight="1" x14ac:dyDescent="0.15">
      <c r="B1" s="659" t="s">
        <v>96</v>
      </c>
      <c r="C1" s="659"/>
      <c r="D1" s="659"/>
      <c r="E1" s="659"/>
      <c r="F1" s="659"/>
      <c r="G1" s="659"/>
      <c r="H1" s="659"/>
      <c r="I1" s="659"/>
    </row>
    <row r="2" spans="2:25" s="27" customFormat="1" ht="15" customHeight="1" x14ac:dyDescent="0.15">
      <c r="B2" s="660" t="s">
        <v>97</v>
      </c>
      <c r="C2" s="661"/>
      <c r="D2" s="664" t="s">
        <v>98</v>
      </c>
      <c r="E2" s="664"/>
      <c r="F2" s="664"/>
      <c r="G2" s="664" t="s">
        <v>62</v>
      </c>
      <c r="H2" s="665" t="s">
        <v>78</v>
      </c>
      <c r="I2" s="666" t="s">
        <v>99</v>
      </c>
    </row>
    <row r="3" spans="2:25" s="27" customFormat="1" ht="15" customHeight="1" x14ac:dyDescent="0.15">
      <c r="B3" s="662"/>
      <c r="C3" s="663"/>
      <c r="D3" s="286" t="s">
        <v>100</v>
      </c>
      <c r="E3" s="287" t="s">
        <v>101</v>
      </c>
      <c r="F3" s="288" t="s">
        <v>102</v>
      </c>
      <c r="G3" s="664"/>
      <c r="H3" s="665"/>
      <c r="I3" s="667"/>
    </row>
    <row r="4" spans="2:25" ht="12" customHeight="1" x14ac:dyDescent="0.15">
      <c r="B4" s="668" t="s">
        <v>103</v>
      </c>
      <c r="C4" s="289" t="str">
        <f>IF('植栽一覧　入力用'!B3="","",'植栽一覧　入力用'!B3)</f>
        <v>ソメイヨシノ</v>
      </c>
      <c r="D4" s="290">
        <f>IF('植栽一覧　入力用'!E3="","",'植栽一覧　入力用'!E3)</f>
        <v>5</v>
      </c>
      <c r="E4" s="291">
        <f>IF('植栽一覧　入力用'!F3="","",'植栽一覧　入力用'!F3)</f>
        <v>0.3</v>
      </c>
      <c r="F4" s="292">
        <f>IF('植栽一覧　入力用'!G3="","",'植栽一覧　入力用'!G3)</f>
        <v>2</v>
      </c>
      <c r="G4" s="198" t="str">
        <f>IF('植栽一覧　入力用'!H3="","",'植栽一覧　入力用'!H3)</f>
        <v>本</v>
      </c>
      <c r="H4" s="293">
        <f>IF('植栽一覧　入力用'!I3="","",'植栽一覧　入力用'!I3)</f>
        <v>1</v>
      </c>
      <c r="I4" s="294" t="str">
        <f>IF('植栽一覧　入力用'!J3="","",'植栽一覧　入力用'!J3)</f>
        <v>二脚鳥居支柱（添木付）</v>
      </c>
      <c r="L4" s="75"/>
      <c r="M4" s="75"/>
      <c r="N4" s="75"/>
      <c r="O4" s="75"/>
      <c r="P4" s="75"/>
      <c r="Q4" s="75"/>
      <c r="R4" s="75"/>
      <c r="S4" s="75"/>
      <c r="T4" s="75"/>
      <c r="U4" s="75"/>
      <c r="V4" s="75"/>
      <c r="W4" s="75"/>
      <c r="X4" s="75"/>
      <c r="Y4" s="75"/>
    </row>
    <row r="5" spans="2:25" x14ac:dyDescent="0.15">
      <c r="B5" s="669"/>
      <c r="C5" s="289" t="str">
        <f>IF('植栽一覧　入力用'!B4="","",'植栽一覧　入力用'!B4)</f>
        <v>ヤマモモ</v>
      </c>
      <c r="D5" s="290">
        <f>IF('植栽一覧　入力用'!E4="","",'植栽一覧　入力用'!E4)</f>
        <v>3.2</v>
      </c>
      <c r="E5" s="291">
        <f>IF('植栽一覧　入力用'!F4="","",'植栽一覧　入力用'!F4)</f>
        <v>0.24</v>
      </c>
      <c r="F5" s="292">
        <f>IF('植栽一覧　入力用'!G4="","",'植栽一覧　入力用'!G4)</f>
        <v>1</v>
      </c>
      <c r="G5" s="198" t="str">
        <f>IF('植栽一覧　入力用'!H4="","",'植栽一覧　入力用'!H4)</f>
        <v>本</v>
      </c>
      <c r="H5" s="293">
        <f>IF('植栽一覧　入力用'!I4="","",'植栽一覧　入力用'!I4)</f>
        <v>2</v>
      </c>
      <c r="I5" s="294" t="str">
        <f>IF('植栽一覧　入力用'!J4="","",'植栽一覧　入力用'!J4)</f>
        <v>二脚鳥居支柱（添木付）</v>
      </c>
      <c r="L5" s="75"/>
      <c r="M5" s="75"/>
      <c r="N5" s="75"/>
      <c r="O5" s="75"/>
      <c r="P5" s="75"/>
      <c r="Q5" s="75"/>
      <c r="R5" s="75"/>
      <c r="S5" s="75"/>
      <c r="T5" s="75"/>
      <c r="U5" s="75"/>
      <c r="V5" s="75"/>
      <c r="W5" s="75"/>
      <c r="X5" s="75"/>
      <c r="Y5" s="75"/>
    </row>
    <row r="6" spans="2:25" x14ac:dyDescent="0.15">
      <c r="B6" s="669"/>
      <c r="C6" s="289" t="str">
        <f>IF('植栽一覧　入力用'!B5="","",'植栽一覧　入力用'!B5)</f>
        <v/>
      </c>
      <c r="D6" s="290" t="str">
        <f>IF('植栽一覧　入力用'!E5="","",'植栽一覧　入力用'!E5)</f>
        <v/>
      </c>
      <c r="E6" s="291" t="str">
        <f>IF('植栽一覧　入力用'!F5="","",'植栽一覧　入力用'!F5)</f>
        <v/>
      </c>
      <c r="F6" s="292" t="str">
        <f>IF('植栽一覧　入力用'!G5="","",'植栽一覧　入力用'!G5)</f>
        <v/>
      </c>
      <c r="G6" s="198" t="str">
        <f>IF('植栽一覧　入力用'!H5="","",'植栽一覧　入力用'!H5)</f>
        <v/>
      </c>
      <c r="H6" s="293" t="str">
        <f>IF('植栽一覧　入力用'!I5="","",'植栽一覧　入力用'!I5)</f>
        <v/>
      </c>
      <c r="I6" s="294" t="str">
        <f>IF('植栽一覧　入力用'!J5="","",'植栽一覧　入力用'!J5)</f>
        <v/>
      </c>
      <c r="L6" s="76"/>
      <c r="M6" s="75"/>
      <c r="N6" s="75"/>
      <c r="O6" s="75"/>
      <c r="P6" s="75"/>
      <c r="Q6" s="75"/>
      <c r="R6" s="76"/>
      <c r="S6" s="75"/>
      <c r="T6" s="76"/>
      <c r="U6" s="76"/>
      <c r="V6" s="75"/>
      <c r="W6" s="75"/>
      <c r="X6" s="75"/>
      <c r="Y6" s="75"/>
    </row>
    <row r="7" spans="2:25" x14ac:dyDescent="0.15">
      <c r="B7" s="669"/>
      <c r="C7" s="289" t="str">
        <f>IF('植栽一覧　入力用'!B6="","",'植栽一覧　入力用'!B6)</f>
        <v/>
      </c>
      <c r="D7" s="290" t="str">
        <f>IF('植栽一覧　入力用'!E6="","",'植栽一覧　入力用'!E6)</f>
        <v/>
      </c>
      <c r="E7" s="291" t="str">
        <f>IF('植栽一覧　入力用'!F6="","",'植栽一覧　入力用'!F6)</f>
        <v/>
      </c>
      <c r="F7" s="292" t="str">
        <f>IF('植栽一覧　入力用'!G6="","",'植栽一覧　入力用'!G6)</f>
        <v/>
      </c>
      <c r="G7" s="198" t="str">
        <f>IF('植栽一覧　入力用'!H6="","",'植栽一覧　入力用'!H6)</f>
        <v/>
      </c>
      <c r="H7" s="293" t="str">
        <f>IF('植栽一覧　入力用'!I6="","",'植栽一覧　入力用'!I6)</f>
        <v/>
      </c>
      <c r="I7" s="294" t="str">
        <f>IF('植栽一覧　入力用'!J6="","",'植栽一覧　入力用'!J6)</f>
        <v/>
      </c>
      <c r="L7" s="76"/>
      <c r="M7" s="75"/>
      <c r="N7" s="75"/>
      <c r="O7" s="75"/>
      <c r="P7" s="75"/>
      <c r="Q7" s="75"/>
      <c r="R7" s="76"/>
      <c r="S7" s="75"/>
      <c r="T7" s="76"/>
      <c r="U7" s="76"/>
      <c r="V7" s="75"/>
      <c r="W7" s="75"/>
      <c r="X7" s="75"/>
      <c r="Y7" s="75"/>
    </row>
    <row r="8" spans="2:25" x14ac:dyDescent="0.15">
      <c r="B8" s="669"/>
      <c r="C8" s="289" t="str">
        <f>IF('植栽一覧　入力用'!B7="","",'植栽一覧　入力用'!B7)</f>
        <v/>
      </c>
      <c r="D8" s="290" t="str">
        <f>IF('植栽一覧　入力用'!E7="","",'植栽一覧　入力用'!E7)</f>
        <v/>
      </c>
      <c r="E8" s="291" t="str">
        <f>IF('植栽一覧　入力用'!F7="","",'植栽一覧　入力用'!F7)</f>
        <v/>
      </c>
      <c r="F8" s="292" t="str">
        <f>IF('植栽一覧　入力用'!G7="","",'植栽一覧　入力用'!G7)</f>
        <v/>
      </c>
      <c r="G8" s="198" t="str">
        <f>IF('植栽一覧　入力用'!H7="","",'植栽一覧　入力用'!H7)</f>
        <v/>
      </c>
      <c r="H8" s="293" t="str">
        <f>IF('植栽一覧　入力用'!I7="","",'植栽一覧　入力用'!I7)</f>
        <v/>
      </c>
      <c r="I8" s="294" t="str">
        <f>IF('植栽一覧　入力用'!J7="","",'植栽一覧　入力用'!J7)</f>
        <v/>
      </c>
      <c r="L8" s="76"/>
      <c r="M8" s="75"/>
      <c r="N8" s="75"/>
      <c r="O8" s="75"/>
      <c r="P8" s="75"/>
      <c r="Q8" s="75"/>
      <c r="R8" s="77"/>
      <c r="S8" s="75"/>
      <c r="T8" s="76"/>
      <c r="U8" s="76"/>
      <c r="V8" s="75"/>
      <c r="W8" s="75"/>
      <c r="X8" s="75"/>
      <c r="Y8" s="75"/>
    </row>
    <row r="9" spans="2:25" x14ac:dyDescent="0.15">
      <c r="B9" s="669"/>
      <c r="C9" s="289" t="str">
        <f>IF('植栽一覧　入力用'!B8="","",'植栽一覧　入力用'!B8)</f>
        <v/>
      </c>
      <c r="D9" s="290" t="str">
        <f>IF('植栽一覧　入力用'!E8="","",'植栽一覧　入力用'!E8)</f>
        <v/>
      </c>
      <c r="E9" s="291" t="str">
        <f>IF('植栽一覧　入力用'!F8="","",'植栽一覧　入力用'!F8)</f>
        <v/>
      </c>
      <c r="F9" s="292" t="str">
        <f>IF('植栽一覧　入力用'!G8="","",'植栽一覧　入力用'!G8)</f>
        <v/>
      </c>
      <c r="G9" s="198" t="str">
        <f>IF('植栽一覧　入力用'!H8="","",'植栽一覧　入力用'!H8)</f>
        <v/>
      </c>
      <c r="H9" s="293" t="str">
        <f>IF('植栽一覧　入力用'!I8="","",'植栽一覧　入力用'!I8)</f>
        <v/>
      </c>
      <c r="I9" s="294" t="str">
        <f>IF('植栽一覧　入力用'!J8="","",'植栽一覧　入力用'!J8)</f>
        <v/>
      </c>
      <c r="L9" s="75"/>
      <c r="M9" s="75"/>
      <c r="N9" s="75"/>
      <c r="O9" s="75"/>
      <c r="P9" s="75"/>
      <c r="Q9" s="75"/>
      <c r="R9" s="75"/>
      <c r="S9" s="75"/>
      <c r="T9" s="75"/>
      <c r="U9" s="75"/>
      <c r="V9" s="75"/>
      <c r="W9" s="75"/>
      <c r="X9" s="75"/>
      <c r="Y9" s="75"/>
    </row>
    <row r="10" spans="2:25" x14ac:dyDescent="0.15">
      <c r="B10" s="669"/>
      <c r="C10" s="289" t="str">
        <f>IF('植栽一覧　入力用'!B9="","",'植栽一覧　入力用'!B9)</f>
        <v/>
      </c>
      <c r="D10" s="290" t="str">
        <f>IF('植栽一覧　入力用'!E9="","",'植栽一覧　入力用'!E9)</f>
        <v/>
      </c>
      <c r="E10" s="291" t="str">
        <f>IF('植栽一覧　入力用'!F9="","",'植栽一覧　入力用'!F9)</f>
        <v/>
      </c>
      <c r="F10" s="292" t="str">
        <f>IF('植栽一覧　入力用'!G9="","",'植栽一覧　入力用'!G9)</f>
        <v/>
      </c>
      <c r="G10" s="198" t="str">
        <f>IF('植栽一覧　入力用'!H9="","",'植栽一覧　入力用'!H9)</f>
        <v/>
      </c>
      <c r="H10" s="293" t="str">
        <f>IF('植栽一覧　入力用'!I9="","",'植栽一覧　入力用'!I9)</f>
        <v/>
      </c>
      <c r="I10" s="294" t="str">
        <f>IF('植栽一覧　入力用'!J9="","",'植栽一覧　入力用'!J9)</f>
        <v/>
      </c>
      <c r="L10" s="75"/>
      <c r="M10" s="75"/>
      <c r="N10" s="75"/>
      <c r="O10" s="75"/>
      <c r="P10" s="75"/>
      <c r="Q10" s="75"/>
      <c r="R10" s="75"/>
      <c r="S10" s="75"/>
      <c r="T10" s="75"/>
      <c r="U10" s="75"/>
      <c r="V10" s="75"/>
      <c r="W10" s="75"/>
      <c r="X10" s="75"/>
      <c r="Y10" s="75"/>
    </row>
    <row r="11" spans="2:25" x14ac:dyDescent="0.15">
      <c r="B11" s="669"/>
      <c r="C11" s="289" t="str">
        <f>IF('植栽一覧　入力用'!B10="","",'植栽一覧　入力用'!B10)</f>
        <v/>
      </c>
      <c r="D11" s="290" t="str">
        <f>IF('植栽一覧　入力用'!E10="","",'植栽一覧　入力用'!E10)</f>
        <v/>
      </c>
      <c r="E11" s="291" t="str">
        <f>IF('植栽一覧　入力用'!F10="","",'植栽一覧　入力用'!F10)</f>
        <v/>
      </c>
      <c r="F11" s="292" t="str">
        <f>IF('植栽一覧　入力用'!G10="","",'植栽一覧　入力用'!G10)</f>
        <v/>
      </c>
      <c r="G11" s="198" t="str">
        <f>IF('植栽一覧　入力用'!H10="","",'植栽一覧　入力用'!H10)</f>
        <v/>
      </c>
      <c r="H11" s="293" t="str">
        <f>IF('植栽一覧　入力用'!I10="","",'植栽一覧　入力用'!I10)</f>
        <v/>
      </c>
      <c r="I11" s="294" t="str">
        <f>IF('植栽一覧　入力用'!J10="","",'植栽一覧　入力用'!J10)</f>
        <v/>
      </c>
      <c r="L11" s="75"/>
      <c r="M11" s="75"/>
      <c r="N11" s="75"/>
      <c r="O11" s="75"/>
      <c r="P11" s="75"/>
      <c r="Q11" s="75"/>
      <c r="R11" s="75"/>
      <c r="S11" s="75"/>
      <c r="T11" s="75"/>
      <c r="U11" s="75"/>
      <c r="V11" s="75"/>
      <c r="W11" s="75"/>
      <c r="X11" s="75"/>
      <c r="Y11" s="75"/>
    </row>
    <row r="12" spans="2:25" x14ac:dyDescent="0.15">
      <c r="B12" s="669"/>
      <c r="C12" s="289" t="str">
        <f>IF('植栽一覧　入力用'!B11="","",'植栽一覧　入力用'!B11)</f>
        <v/>
      </c>
      <c r="D12" s="290" t="str">
        <f>IF('植栽一覧　入力用'!E11="","",'植栽一覧　入力用'!E11)</f>
        <v/>
      </c>
      <c r="E12" s="291" t="str">
        <f>IF('植栽一覧　入力用'!F11="","",'植栽一覧　入力用'!F11)</f>
        <v/>
      </c>
      <c r="F12" s="292" t="str">
        <f>IF('植栽一覧　入力用'!G11="","",'植栽一覧　入力用'!G11)</f>
        <v/>
      </c>
      <c r="G12" s="198" t="str">
        <f>IF('植栽一覧　入力用'!H11="","",'植栽一覧　入力用'!H11)</f>
        <v/>
      </c>
      <c r="H12" s="293" t="str">
        <f>IF('植栽一覧　入力用'!I11="","",'植栽一覧　入力用'!I11)</f>
        <v/>
      </c>
      <c r="I12" s="294" t="str">
        <f>IF('植栽一覧　入力用'!J11="","",'植栽一覧　入力用'!J11)</f>
        <v/>
      </c>
    </row>
    <row r="13" spans="2:25" x14ac:dyDescent="0.15">
      <c r="B13" s="669"/>
      <c r="C13" s="289" t="str">
        <f>IF('植栽一覧　入力用'!B12="","",'植栽一覧　入力用'!B12)</f>
        <v/>
      </c>
      <c r="D13" s="290" t="str">
        <f>IF('植栽一覧　入力用'!E12="","",'植栽一覧　入力用'!E12)</f>
        <v/>
      </c>
      <c r="E13" s="291" t="str">
        <f>IF('植栽一覧　入力用'!F12="","",'植栽一覧　入力用'!F12)</f>
        <v/>
      </c>
      <c r="F13" s="292" t="str">
        <f>IF('植栽一覧　入力用'!G12="","",'植栽一覧　入力用'!G12)</f>
        <v/>
      </c>
      <c r="G13" s="198" t="str">
        <f>IF('植栽一覧　入力用'!H12="","",'植栽一覧　入力用'!H12)</f>
        <v/>
      </c>
      <c r="H13" s="293" t="str">
        <f>IF('植栽一覧　入力用'!I12="","",'植栽一覧　入力用'!I12)</f>
        <v/>
      </c>
      <c r="I13" s="294" t="str">
        <f>IF('植栽一覧　入力用'!J12="","",'植栽一覧　入力用'!J12)</f>
        <v/>
      </c>
    </row>
    <row r="14" spans="2:25" x14ac:dyDescent="0.15">
      <c r="B14" s="669"/>
      <c r="C14" s="289" t="str">
        <f>IF('植栽一覧　入力用'!B13="","",'植栽一覧　入力用'!B13)</f>
        <v/>
      </c>
      <c r="D14" s="290" t="str">
        <f>IF('植栽一覧　入力用'!E13="","",'植栽一覧　入力用'!E13)</f>
        <v/>
      </c>
      <c r="E14" s="291" t="str">
        <f>IF('植栽一覧　入力用'!F13="","",'植栽一覧　入力用'!F13)</f>
        <v/>
      </c>
      <c r="F14" s="292" t="str">
        <f>IF('植栽一覧　入力用'!G13="","",'植栽一覧　入力用'!G13)</f>
        <v/>
      </c>
      <c r="G14" s="198" t="str">
        <f>IF('植栽一覧　入力用'!H13="","",'植栽一覧　入力用'!H13)</f>
        <v/>
      </c>
      <c r="H14" s="293" t="str">
        <f>IF('植栽一覧　入力用'!I13="","",'植栽一覧　入力用'!I13)</f>
        <v/>
      </c>
      <c r="I14" s="294" t="str">
        <f>IF('植栽一覧　入力用'!J13="","",'植栽一覧　入力用'!J13)</f>
        <v/>
      </c>
    </row>
    <row r="15" spans="2:25" x14ac:dyDescent="0.15">
      <c r="B15" s="669"/>
      <c r="C15" s="289" t="str">
        <f>IF('植栽一覧　入力用'!B14="","",'植栽一覧　入力用'!B14)</f>
        <v/>
      </c>
      <c r="D15" s="290" t="str">
        <f>IF('植栽一覧　入力用'!E14="","",'植栽一覧　入力用'!E14)</f>
        <v/>
      </c>
      <c r="E15" s="291" t="str">
        <f>IF('植栽一覧　入力用'!F14="","",'植栽一覧　入力用'!F14)</f>
        <v/>
      </c>
      <c r="F15" s="292" t="str">
        <f>IF('植栽一覧　入力用'!G14="","",'植栽一覧　入力用'!G14)</f>
        <v/>
      </c>
      <c r="G15" s="198" t="str">
        <f>IF('植栽一覧　入力用'!H14="","",'植栽一覧　入力用'!H14)</f>
        <v/>
      </c>
      <c r="H15" s="293" t="str">
        <f>IF('植栽一覧　入力用'!I14="","",'植栽一覧　入力用'!I14)</f>
        <v/>
      </c>
      <c r="I15" s="294" t="str">
        <f>IF('植栽一覧　入力用'!J14="","",'植栽一覧　入力用'!J14)</f>
        <v/>
      </c>
    </row>
    <row r="16" spans="2:25" x14ac:dyDescent="0.15">
      <c r="B16" s="669"/>
      <c r="C16" s="289" t="str">
        <f>IF('植栽一覧　入力用'!B15="","",'植栽一覧　入力用'!B15)</f>
        <v/>
      </c>
      <c r="D16" s="290" t="str">
        <f>IF('植栽一覧　入力用'!E15="","",'植栽一覧　入力用'!E15)</f>
        <v/>
      </c>
      <c r="E16" s="291" t="str">
        <f>IF('植栽一覧　入力用'!F15="","",'植栽一覧　入力用'!F15)</f>
        <v/>
      </c>
      <c r="F16" s="292" t="str">
        <f>IF('植栽一覧　入力用'!G15="","",'植栽一覧　入力用'!G15)</f>
        <v/>
      </c>
      <c r="G16" s="198" t="str">
        <f>IF('植栽一覧　入力用'!H15="","",'植栽一覧　入力用'!H15)</f>
        <v/>
      </c>
      <c r="H16" s="293" t="str">
        <f>IF('植栽一覧　入力用'!I15="","",'植栽一覧　入力用'!I15)</f>
        <v/>
      </c>
      <c r="I16" s="294" t="str">
        <f>IF('植栽一覧　入力用'!J15="","",'植栽一覧　入力用'!J15)</f>
        <v/>
      </c>
    </row>
    <row r="17" spans="2:9" x14ac:dyDescent="0.15">
      <c r="B17" s="669"/>
      <c r="C17" s="289" t="str">
        <f>IF('植栽一覧　入力用'!B16="","",'植栽一覧　入力用'!B16)</f>
        <v/>
      </c>
      <c r="D17" s="290" t="str">
        <f>IF('植栽一覧　入力用'!E16="","",'植栽一覧　入力用'!E16)</f>
        <v/>
      </c>
      <c r="E17" s="291" t="str">
        <f>IF('植栽一覧　入力用'!F16="","",'植栽一覧　入力用'!F16)</f>
        <v/>
      </c>
      <c r="F17" s="292" t="str">
        <f>IF('植栽一覧　入力用'!G16="","",'植栽一覧　入力用'!G16)</f>
        <v/>
      </c>
      <c r="G17" s="198" t="str">
        <f>IF('植栽一覧　入力用'!H16="","",'植栽一覧　入力用'!H16)</f>
        <v/>
      </c>
      <c r="H17" s="293" t="str">
        <f>IF('植栽一覧　入力用'!I16="","",'植栽一覧　入力用'!I16)</f>
        <v/>
      </c>
      <c r="I17" s="294" t="str">
        <f>IF('植栽一覧　入力用'!J16="","",'植栽一覧　入力用'!J16)</f>
        <v/>
      </c>
    </row>
    <row r="18" spans="2:9" ht="13.5" customHeight="1" x14ac:dyDescent="0.15">
      <c r="B18" s="669"/>
      <c r="C18" s="289" t="str">
        <f>IF('植栽一覧　入力用'!B17="","",'植栽一覧　入力用'!B17)</f>
        <v/>
      </c>
      <c r="D18" s="290" t="str">
        <f>IF('植栽一覧　入力用'!E17="","",'植栽一覧　入力用'!E17)</f>
        <v/>
      </c>
      <c r="E18" s="291" t="str">
        <f>IF('植栽一覧　入力用'!F17="","",'植栽一覧　入力用'!F17)</f>
        <v/>
      </c>
      <c r="F18" s="292" t="str">
        <f>IF('植栽一覧　入力用'!G17="","",'植栽一覧　入力用'!G17)</f>
        <v/>
      </c>
      <c r="G18" s="198" t="str">
        <f>IF('植栽一覧　入力用'!H17="","",'植栽一覧　入力用'!H17)</f>
        <v/>
      </c>
      <c r="H18" s="293" t="str">
        <f>IF('植栽一覧　入力用'!I17="","",'植栽一覧　入力用'!I17)</f>
        <v/>
      </c>
      <c r="I18" s="294" t="str">
        <f>IF('植栽一覧　入力用'!J17="","",'植栽一覧　入力用'!J17)</f>
        <v/>
      </c>
    </row>
    <row r="19" spans="2:9" ht="19.5" customHeight="1" x14ac:dyDescent="0.15">
      <c r="B19" s="673"/>
      <c r="C19" s="670" t="s">
        <v>104</v>
      </c>
      <c r="D19" s="671"/>
      <c r="E19" s="671"/>
      <c r="F19" s="672"/>
      <c r="G19" s="295" t="s">
        <v>105</v>
      </c>
      <c r="H19" s="296">
        <f>IF(SUM(H4:H18)=0,"",SUM(H4:H18))</f>
        <v>3</v>
      </c>
      <c r="I19" s="295"/>
    </row>
    <row r="20" spans="2:9" ht="12" customHeight="1" x14ac:dyDescent="0.15">
      <c r="B20" s="674" t="s">
        <v>106</v>
      </c>
      <c r="C20" s="289" t="str">
        <f>IF('植栽一覧　入力用'!B24="","",'植栽一覧　入力用'!B24)</f>
        <v>ハナミズキ（赤）</v>
      </c>
      <c r="D20" s="290">
        <f>IF('植栽一覧　入力用'!E24="","",'植栽一覧　入力用'!E24)</f>
        <v>2.5</v>
      </c>
      <c r="E20" s="291" t="str">
        <f>IF('植栽一覧　入力用'!F24="","",'植栽一覧　入力用'!F24)</f>
        <v/>
      </c>
      <c r="F20" s="292">
        <f>IF('植栽一覧　入力用'!G24="","",'植栽一覧　入力用'!G24)</f>
        <v>0.8</v>
      </c>
      <c r="G20" s="198" t="str">
        <f>IF('植栽一覧　入力用'!H24="","",'植栽一覧　入力用'!H24)</f>
        <v>本</v>
      </c>
      <c r="H20" s="293">
        <f>IF('植栽一覧　入力用'!I24="","",'植栽一覧　入力用'!I24)</f>
        <v>1</v>
      </c>
      <c r="I20" s="294" t="str">
        <f>IF('植栽一覧　入力用'!J24="","",'植栽一覧　入力用'!J24)</f>
        <v>添柱（1本支柱）</v>
      </c>
    </row>
    <row r="21" spans="2:9" x14ac:dyDescent="0.15">
      <c r="B21" s="674"/>
      <c r="C21" s="289" t="str">
        <f>IF('植栽一覧　入力用'!B25="","",'植栽一覧　入力用'!B25)</f>
        <v>キンモクセイ</v>
      </c>
      <c r="D21" s="290">
        <f>IF('植栽一覧　入力用'!E25="","",'植栽一覧　入力用'!E25)</f>
        <v>1.8</v>
      </c>
      <c r="E21" s="291" t="str">
        <f>IF('植栽一覧　入力用'!F25="","",'植栽一覧　入力用'!F25)</f>
        <v/>
      </c>
      <c r="F21" s="292">
        <f>IF('植栽一覧　入力用'!G25="","",'植栽一覧　入力用'!G25)</f>
        <v>0.5</v>
      </c>
      <c r="G21" s="198" t="str">
        <f>IF('植栽一覧　入力用'!H25="","",'植栽一覧　入力用'!H25)</f>
        <v>本</v>
      </c>
      <c r="H21" s="293">
        <f>IF('植栽一覧　入力用'!I25="","",'植栽一覧　入力用'!I25)</f>
        <v>1</v>
      </c>
      <c r="I21" s="294" t="str">
        <f>IF('植栽一覧　入力用'!J25="","",'植栽一覧　入力用'!J25)</f>
        <v>添柱（1本支柱）</v>
      </c>
    </row>
    <row r="22" spans="2:9" x14ac:dyDescent="0.15">
      <c r="B22" s="674"/>
      <c r="C22" s="289" t="str">
        <f>IF('植栽一覧　入力用'!B26="","",'植栽一覧　入力用'!B26)</f>
        <v>ベニカナメモチ</v>
      </c>
      <c r="D22" s="290">
        <f>IF('植栽一覧　入力用'!E26="","",'植栽一覧　入力用'!E26)</f>
        <v>1.6</v>
      </c>
      <c r="E22" s="291" t="str">
        <f>IF('植栽一覧　入力用'!F26="","",'植栽一覧　入力用'!F26)</f>
        <v/>
      </c>
      <c r="F22" s="292">
        <f>IF('植栽一覧　入力用'!G26="","",'植栽一覧　入力用'!G26)</f>
        <v>0.5</v>
      </c>
      <c r="G22" s="198" t="str">
        <f>IF('植栽一覧　入力用'!H26="","",'植栽一覧　入力用'!H26)</f>
        <v>本</v>
      </c>
      <c r="H22" s="293">
        <f>IF('植栽一覧　入力用'!I26="","",'植栽一覧　入力用'!I26)</f>
        <v>32</v>
      </c>
      <c r="I22" s="294" t="str">
        <f>IF('植栽一覧　入力用'!J26="","",'植栽一覧　入力用'!J26)</f>
        <v>生垣支柱　2本/ｍ</v>
      </c>
    </row>
    <row r="23" spans="2:9" x14ac:dyDescent="0.15">
      <c r="B23" s="674"/>
      <c r="C23" s="289" t="str">
        <f>IF('植栽一覧　入力用'!B27="","",'植栽一覧　入力用'!B27)</f>
        <v/>
      </c>
      <c r="D23" s="290" t="str">
        <f>IF('植栽一覧　入力用'!E27="","",'植栽一覧　入力用'!E27)</f>
        <v/>
      </c>
      <c r="E23" s="291" t="str">
        <f>IF('植栽一覧　入力用'!F27="","",'植栽一覧　入力用'!F27)</f>
        <v/>
      </c>
      <c r="F23" s="292" t="str">
        <f>IF('植栽一覧　入力用'!G27="","",'植栽一覧　入力用'!G27)</f>
        <v/>
      </c>
      <c r="G23" s="198" t="str">
        <f>IF('植栽一覧　入力用'!H27="","",'植栽一覧　入力用'!H27)</f>
        <v/>
      </c>
      <c r="H23" s="293" t="str">
        <f>IF('植栽一覧　入力用'!I27="","",'植栽一覧　入力用'!I27)</f>
        <v/>
      </c>
      <c r="I23" s="294" t="str">
        <f>IF('植栽一覧　入力用'!J27="","",'植栽一覧　入力用'!J27)</f>
        <v/>
      </c>
    </row>
    <row r="24" spans="2:9" ht="12" customHeight="1" x14ac:dyDescent="0.15">
      <c r="B24" s="674"/>
      <c r="C24" s="289" t="str">
        <f>IF('植栽一覧　入力用'!B28="","",'植栽一覧　入力用'!B28)</f>
        <v/>
      </c>
      <c r="D24" s="290" t="str">
        <f>IF('植栽一覧　入力用'!E28="","",'植栽一覧　入力用'!E28)</f>
        <v/>
      </c>
      <c r="E24" s="291" t="str">
        <f>IF('植栽一覧　入力用'!F28="","",'植栽一覧　入力用'!F28)</f>
        <v/>
      </c>
      <c r="F24" s="292" t="str">
        <f>IF('植栽一覧　入力用'!G28="","",'植栽一覧　入力用'!G28)</f>
        <v/>
      </c>
      <c r="G24" s="198" t="str">
        <f>IF('植栽一覧　入力用'!H28="","",'植栽一覧　入力用'!H28)</f>
        <v/>
      </c>
      <c r="H24" s="293" t="str">
        <f>IF('植栽一覧　入力用'!I28="","",'植栽一覧　入力用'!I28)</f>
        <v/>
      </c>
      <c r="I24" s="294" t="str">
        <f>IF('植栽一覧　入力用'!J28="","",'植栽一覧　入力用'!J28)</f>
        <v/>
      </c>
    </row>
    <row r="25" spans="2:9" x14ac:dyDescent="0.15">
      <c r="B25" s="674"/>
      <c r="C25" s="289" t="str">
        <f>IF('植栽一覧　入力用'!B29="","",'植栽一覧　入力用'!B29)</f>
        <v/>
      </c>
      <c r="D25" s="290" t="str">
        <f>IF('植栽一覧　入力用'!E29="","",'植栽一覧　入力用'!E29)</f>
        <v/>
      </c>
      <c r="E25" s="291" t="str">
        <f>IF('植栽一覧　入力用'!F29="","",'植栽一覧　入力用'!F29)</f>
        <v/>
      </c>
      <c r="F25" s="292" t="str">
        <f>IF('植栽一覧　入力用'!G29="","",'植栽一覧　入力用'!G29)</f>
        <v/>
      </c>
      <c r="G25" s="198" t="str">
        <f>IF('植栽一覧　入力用'!H29="","",'植栽一覧　入力用'!H29)</f>
        <v/>
      </c>
      <c r="H25" s="293" t="str">
        <f>IF('植栽一覧　入力用'!I29="","",'植栽一覧　入力用'!I29)</f>
        <v/>
      </c>
      <c r="I25" s="294" t="str">
        <f>IF('植栽一覧　入力用'!J29="","",'植栽一覧　入力用'!J29)</f>
        <v/>
      </c>
    </row>
    <row r="26" spans="2:9" x14ac:dyDescent="0.15">
      <c r="B26" s="674"/>
      <c r="C26" s="289" t="str">
        <f>IF('植栽一覧　入力用'!B30="","",'植栽一覧　入力用'!B30)</f>
        <v/>
      </c>
      <c r="D26" s="290" t="str">
        <f>IF('植栽一覧　入力用'!E30="","",'植栽一覧　入力用'!E30)</f>
        <v/>
      </c>
      <c r="E26" s="291" t="str">
        <f>IF('植栽一覧　入力用'!F30="","",'植栽一覧　入力用'!F30)</f>
        <v/>
      </c>
      <c r="F26" s="292" t="str">
        <f>IF('植栽一覧　入力用'!G30="","",'植栽一覧　入力用'!G30)</f>
        <v/>
      </c>
      <c r="G26" s="198" t="str">
        <f>IF('植栽一覧　入力用'!H30="","",'植栽一覧　入力用'!H30)</f>
        <v/>
      </c>
      <c r="H26" s="293" t="str">
        <f>IF('植栽一覧　入力用'!I30="","",'植栽一覧　入力用'!I30)</f>
        <v/>
      </c>
      <c r="I26" s="294" t="str">
        <f>IF('植栽一覧　入力用'!J30="","",'植栽一覧　入力用'!J30)</f>
        <v/>
      </c>
    </row>
    <row r="27" spans="2:9" x14ac:dyDescent="0.15">
      <c r="B27" s="674"/>
      <c r="C27" s="289" t="str">
        <f>IF('植栽一覧　入力用'!B31="","",'植栽一覧　入力用'!B31)</f>
        <v/>
      </c>
      <c r="D27" s="290" t="str">
        <f>IF('植栽一覧　入力用'!E31="","",'植栽一覧　入力用'!E31)</f>
        <v/>
      </c>
      <c r="E27" s="291" t="str">
        <f>IF('植栽一覧　入力用'!F31="","",'植栽一覧　入力用'!F31)</f>
        <v/>
      </c>
      <c r="F27" s="292" t="str">
        <f>IF('植栽一覧　入力用'!G31="","",'植栽一覧　入力用'!G31)</f>
        <v/>
      </c>
      <c r="G27" s="198" t="str">
        <f>IF('植栽一覧　入力用'!H31="","",'植栽一覧　入力用'!H31)</f>
        <v/>
      </c>
      <c r="H27" s="293" t="str">
        <f>IF('植栽一覧　入力用'!I31="","",'植栽一覧　入力用'!I31)</f>
        <v/>
      </c>
      <c r="I27" s="294" t="str">
        <f>IF('植栽一覧　入力用'!J31="","",'植栽一覧　入力用'!J31)</f>
        <v/>
      </c>
    </row>
    <row r="28" spans="2:9" x14ac:dyDescent="0.15">
      <c r="B28" s="674"/>
      <c r="C28" s="289" t="str">
        <f>IF('植栽一覧　入力用'!B32="","",'植栽一覧　入力用'!B32)</f>
        <v/>
      </c>
      <c r="D28" s="290" t="str">
        <f>IF('植栽一覧　入力用'!E32="","",'植栽一覧　入力用'!E32)</f>
        <v/>
      </c>
      <c r="E28" s="291" t="str">
        <f>IF('植栽一覧　入力用'!F32="","",'植栽一覧　入力用'!F32)</f>
        <v/>
      </c>
      <c r="F28" s="292" t="str">
        <f>IF('植栽一覧　入力用'!G32="","",'植栽一覧　入力用'!G32)</f>
        <v/>
      </c>
      <c r="G28" s="198" t="str">
        <f>IF('植栽一覧　入力用'!H32="","",'植栽一覧　入力用'!H32)</f>
        <v/>
      </c>
      <c r="H28" s="293" t="str">
        <f>IF('植栽一覧　入力用'!I32="","",'植栽一覧　入力用'!I32)</f>
        <v/>
      </c>
      <c r="I28" s="294" t="str">
        <f>IF('植栽一覧　入力用'!J32="","",'植栽一覧　入力用'!J32)</f>
        <v/>
      </c>
    </row>
    <row r="29" spans="2:9" x14ac:dyDescent="0.15">
      <c r="B29" s="674"/>
      <c r="C29" s="289" t="str">
        <f>IF('植栽一覧　入力用'!B33="","",'植栽一覧　入力用'!B33)</f>
        <v/>
      </c>
      <c r="D29" s="290" t="str">
        <f>IF('植栽一覧　入力用'!E33="","",'植栽一覧　入力用'!E33)</f>
        <v/>
      </c>
      <c r="E29" s="291" t="str">
        <f>IF('植栽一覧　入力用'!F33="","",'植栽一覧　入力用'!F33)</f>
        <v/>
      </c>
      <c r="F29" s="292" t="str">
        <f>IF('植栽一覧　入力用'!G33="","",'植栽一覧　入力用'!G33)</f>
        <v/>
      </c>
      <c r="G29" s="198" t="str">
        <f>IF('植栽一覧　入力用'!H33="","",'植栽一覧　入力用'!H33)</f>
        <v/>
      </c>
      <c r="H29" s="293" t="str">
        <f>IF('植栽一覧　入力用'!I33="","",'植栽一覧　入力用'!I33)</f>
        <v/>
      </c>
      <c r="I29" s="294" t="str">
        <f>IF('植栽一覧　入力用'!J33="","",'植栽一覧　入力用'!J33)</f>
        <v/>
      </c>
    </row>
    <row r="30" spans="2:9" x14ac:dyDescent="0.15">
      <c r="B30" s="674"/>
      <c r="C30" s="289" t="str">
        <f>IF('植栽一覧　入力用'!B34="","",'植栽一覧　入力用'!B34)</f>
        <v/>
      </c>
      <c r="D30" s="290" t="str">
        <f>IF('植栽一覧　入力用'!E34="","",'植栽一覧　入力用'!E34)</f>
        <v/>
      </c>
      <c r="E30" s="291" t="str">
        <f>IF('植栽一覧　入力用'!F34="","",'植栽一覧　入力用'!F34)</f>
        <v/>
      </c>
      <c r="F30" s="292" t="str">
        <f>IF('植栽一覧　入力用'!G34="","",'植栽一覧　入力用'!G34)</f>
        <v/>
      </c>
      <c r="G30" s="198" t="str">
        <f>IF('植栽一覧　入力用'!H34="","",'植栽一覧　入力用'!H34)</f>
        <v/>
      </c>
      <c r="H30" s="293" t="str">
        <f>IF('植栽一覧　入力用'!I34="","",'植栽一覧　入力用'!I34)</f>
        <v/>
      </c>
      <c r="I30" s="294" t="str">
        <f>IF('植栽一覧　入力用'!J34="","",'植栽一覧　入力用'!J34)</f>
        <v/>
      </c>
    </row>
    <row r="31" spans="2:9" x14ac:dyDescent="0.15">
      <c r="B31" s="674"/>
      <c r="C31" s="289" t="str">
        <f>IF('植栽一覧　入力用'!B35="","",'植栽一覧　入力用'!B35)</f>
        <v/>
      </c>
      <c r="D31" s="290" t="str">
        <f>IF('植栽一覧　入力用'!E35="","",'植栽一覧　入力用'!E35)</f>
        <v/>
      </c>
      <c r="E31" s="291" t="str">
        <f>IF('植栽一覧　入力用'!F35="","",'植栽一覧　入力用'!F35)</f>
        <v/>
      </c>
      <c r="F31" s="292" t="str">
        <f>IF('植栽一覧　入力用'!G35="","",'植栽一覧　入力用'!G35)</f>
        <v/>
      </c>
      <c r="G31" s="198" t="str">
        <f>IF('植栽一覧　入力用'!H35="","",'植栽一覧　入力用'!H35)</f>
        <v/>
      </c>
      <c r="H31" s="293" t="str">
        <f>IF('植栽一覧　入力用'!I35="","",'植栽一覧　入力用'!I35)</f>
        <v/>
      </c>
      <c r="I31" s="294" t="str">
        <f>IF('植栽一覧　入力用'!J35="","",'植栽一覧　入力用'!J35)</f>
        <v/>
      </c>
    </row>
    <row r="32" spans="2:9" x14ac:dyDescent="0.15">
      <c r="B32" s="674"/>
      <c r="C32" s="289" t="str">
        <f>IF('植栽一覧　入力用'!B36="","",'植栽一覧　入力用'!B36)</f>
        <v/>
      </c>
      <c r="D32" s="290" t="str">
        <f>IF('植栽一覧　入力用'!E36="","",'植栽一覧　入力用'!E36)</f>
        <v/>
      </c>
      <c r="E32" s="291" t="str">
        <f>IF('植栽一覧　入力用'!F36="","",'植栽一覧　入力用'!F36)</f>
        <v/>
      </c>
      <c r="F32" s="292" t="str">
        <f>IF('植栽一覧　入力用'!G36="","",'植栽一覧　入力用'!G36)</f>
        <v/>
      </c>
      <c r="G32" s="198" t="str">
        <f>IF('植栽一覧　入力用'!H36="","",'植栽一覧　入力用'!H36)</f>
        <v/>
      </c>
      <c r="H32" s="293" t="str">
        <f>IF('植栽一覧　入力用'!I36="","",'植栽一覧　入力用'!I36)</f>
        <v/>
      </c>
      <c r="I32" s="294" t="str">
        <f>IF('植栽一覧　入力用'!J36="","",'植栽一覧　入力用'!J36)</f>
        <v/>
      </c>
    </row>
    <row r="33" spans="2:9" x14ac:dyDescent="0.15">
      <c r="B33" s="674"/>
      <c r="C33" s="289" t="str">
        <f>IF('植栽一覧　入力用'!B37="","",'植栽一覧　入力用'!B37)</f>
        <v/>
      </c>
      <c r="D33" s="290" t="str">
        <f>IF('植栽一覧　入力用'!E37="","",'植栽一覧　入力用'!E37)</f>
        <v/>
      </c>
      <c r="E33" s="291" t="str">
        <f>IF('植栽一覧　入力用'!F37="","",'植栽一覧　入力用'!F37)</f>
        <v/>
      </c>
      <c r="F33" s="292" t="str">
        <f>IF('植栽一覧　入力用'!G37="","",'植栽一覧　入力用'!G37)</f>
        <v/>
      </c>
      <c r="G33" s="198" t="str">
        <f>IF('植栽一覧　入力用'!H37="","",'植栽一覧　入力用'!H37)</f>
        <v/>
      </c>
      <c r="H33" s="293" t="str">
        <f>IF('植栽一覧　入力用'!I37="","",'植栽一覧　入力用'!I37)</f>
        <v/>
      </c>
      <c r="I33" s="294" t="str">
        <f>IF('植栽一覧　入力用'!J37="","",'植栽一覧　入力用'!J37)</f>
        <v/>
      </c>
    </row>
    <row r="34" spans="2:9" x14ac:dyDescent="0.15">
      <c r="B34" s="674"/>
      <c r="C34" s="289" t="str">
        <f>IF('植栽一覧　入力用'!B38="","",'植栽一覧　入力用'!B38)</f>
        <v/>
      </c>
      <c r="D34" s="290" t="str">
        <f>IF('植栽一覧　入力用'!E38="","",'植栽一覧　入力用'!E38)</f>
        <v/>
      </c>
      <c r="E34" s="291" t="str">
        <f>IF('植栽一覧　入力用'!F38="","",'植栽一覧　入力用'!F38)</f>
        <v/>
      </c>
      <c r="F34" s="292" t="str">
        <f>IF('植栽一覧　入力用'!G38="","",'植栽一覧　入力用'!G38)</f>
        <v/>
      </c>
      <c r="G34" s="198" t="str">
        <f>IF('植栽一覧　入力用'!H38="","",'植栽一覧　入力用'!H38)</f>
        <v/>
      </c>
      <c r="H34" s="293" t="str">
        <f>IF('植栽一覧　入力用'!I38="","",'植栽一覧　入力用'!I38)</f>
        <v/>
      </c>
      <c r="I34" s="294" t="str">
        <f>IF('植栽一覧　入力用'!J38="","",'植栽一覧　入力用'!J38)</f>
        <v/>
      </c>
    </row>
    <row r="35" spans="2:9" ht="19.5" customHeight="1" x14ac:dyDescent="0.15">
      <c r="B35" s="674"/>
      <c r="C35" s="670" t="s">
        <v>104</v>
      </c>
      <c r="D35" s="671"/>
      <c r="E35" s="671"/>
      <c r="F35" s="672"/>
      <c r="G35" s="295" t="s">
        <v>105</v>
      </c>
      <c r="H35" s="296">
        <f>IF(SUM(H20:H34)=0,"",SUM(H20:H34))</f>
        <v>34</v>
      </c>
      <c r="I35" s="295"/>
    </row>
    <row r="36" spans="2:9" ht="12.75" customHeight="1" x14ac:dyDescent="0.15">
      <c r="B36" s="668" t="s">
        <v>107</v>
      </c>
      <c r="C36" s="289" t="str">
        <f>IF('植栽一覧　入力用'!B45="","",'植栽一覧　入力用'!B45)</f>
        <v>ドウダンツツジ</v>
      </c>
      <c r="D36" s="290">
        <f>IF('植栽一覧　入力用'!E45="","",'植栽一覧　入力用'!E45)</f>
        <v>0.4</v>
      </c>
      <c r="E36" s="291" t="str">
        <f>IF('植栽一覧　入力用'!F45="","",'植栽一覧　入力用'!F45)</f>
        <v/>
      </c>
      <c r="F36" s="292">
        <f>IF('植栽一覧　入力用'!G45="","",'植栽一覧　入力用'!G45)</f>
        <v>0.2</v>
      </c>
      <c r="G36" s="198" t="str">
        <f>IF('植栽一覧　入力用'!H45="","",'植栽一覧　入力用'!H45)</f>
        <v>㎡</v>
      </c>
      <c r="H36" s="307">
        <f>IF('植栽一覧　入力用'!I45="","",'植栽一覧　入力用'!I45)</f>
        <v>80</v>
      </c>
      <c r="I36" s="294" t="str">
        <f>IF('植栽一覧　入力用'!J45="","",'植栽一覧　入力用'!J45)</f>
        <v>480株　　6株/ ㎡</v>
      </c>
    </row>
    <row r="37" spans="2:9" x14ac:dyDescent="0.15">
      <c r="B37" s="669"/>
      <c r="C37" s="289" t="str">
        <f>IF('植栽一覧　入力用'!B46="","",'植栽一覧　入力用'!B46)</f>
        <v>ヒラドツツジ</v>
      </c>
      <c r="D37" s="290">
        <f>IF('植栽一覧　入力用'!E46="","",'植栽一覧　入力用'!E46)</f>
        <v>0.5</v>
      </c>
      <c r="E37" s="291" t="str">
        <f>IF('植栽一覧　入力用'!F46="","",'植栽一覧　入力用'!F46)</f>
        <v/>
      </c>
      <c r="F37" s="292">
        <f>IF('植栽一覧　入力用'!G46="","",'植栽一覧　入力用'!G46)</f>
        <v>0.5</v>
      </c>
      <c r="G37" s="198" t="str">
        <f>IF('植栽一覧　入力用'!H46="","",'植栽一覧　入力用'!H46)</f>
        <v>㎡</v>
      </c>
      <c r="H37" s="307">
        <f>IF('植栽一覧　入力用'!I46="","",'植栽一覧　入力用'!I46)</f>
        <v>72</v>
      </c>
      <c r="I37" s="294" t="str">
        <f>IF('植栽一覧　入力用'!J46="","",'植栽一覧　入力用'!J46)</f>
        <v>360株　　5株/ ㎡</v>
      </c>
    </row>
    <row r="38" spans="2:9" x14ac:dyDescent="0.15">
      <c r="B38" s="669"/>
      <c r="C38" s="289" t="str">
        <f>IF('植栽一覧　入力用'!B47="","",'植栽一覧　入力用'!B47)</f>
        <v>サツキツツジ</v>
      </c>
      <c r="D38" s="290">
        <f>IF('植栽一覧　入力用'!E47="","",'植栽一覧　入力用'!E47)</f>
        <v>0.3</v>
      </c>
      <c r="E38" s="291" t="str">
        <f>IF('植栽一覧　入力用'!F47="","",'植栽一覧　入力用'!F47)</f>
        <v/>
      </c>
      <c r="F38" s="292">
        <f>IF('植栽一覧　入力用'!G47="","",'植栽一覧　入力用'!G47)</f>
        <v>0.5</v>
      </c>
      <c r="G38" s="198" t="str">
        <f>IF('植栽一覧　入力用'!H47="","",'植栽一覧　入力用'!H47)</f>
        <v>㎡</v>
      </c>
      <c r="H38" s="307">
        <f>IF('植栽一覧　入力用'!I47="","",'植栽一覧　入力用'!I47)</f>
        <v>83</v>
      </c>
      <c r="I38" s="294" t="str">
        <f>IF('植栽一覧　入力用'!J47="","",'植栽一覧　入力用'!J47)</f>
        <v>415株　　5株/ ㎡</v>
      </c>
    </row>
    <row r="39" spans="2:9" x14ac:dyDescent="0.15">
      <c r="B39" s="669"/>
      <c r="C39" s="289" t="str">
        <f>IF('植栽一覧　入力用'!B48="","",'植栽一覧　入力用'!B48)</f>
        <v>ジンチョウゲ</v>
      </c>
      <c r="D39" s="290">
        <f>IF('植栽一覧　入力用'!E48="","",'植栽一覧　入力用'!E48)</f>
        <v>0.5</v>
      </c>
      <c r="E39" s="291" t="str">
        <f>IF('植栽一覧　入力用'!F48="","",'植栽一覧　入力用'!F48)</f>
        <v/>
      </c>
      <c r="F39" s="292">
        <f>IF('植栽一覧　入力用'!G48="","",'植栽一覧　入力用'!G48)</f>
        <v>0.4</v>
      </c>
      <c r="G39" s="198" t="str">
        <f>IF('植栽一覧　入力用'!H48="","",'植栽一覧　入力用'!H48)</f>
        <v>㎡</v>
      </c>
      <c r="H39" s="307">
        <f>IF('植栽一覧　入力用'!I48="","",'植栽一覧　入力用'!I48)</f>
        <v>70</v>
      </c>
      <c r="I39" s="294" t="str">
        <f>IF('植栽一覧　入力用'!J48="","",'植栽一覧　入力用'!J48)</f>
        <v>350株　　5株/ ㎡</v>
      </c>
    </row>
    <row r="40" spans="2:9" x14ac:dyDescent="0.15">
      <c r="B40" s="669"/>
      <c r="C40" s="289" t="str">
        <f>IF('植栽一覧　入力用'!B49="","",'植栽一覧　入力用'!B49)</f>
        <v/>
      </c>
      <c r="D40" s="290" t="str">
        <f>IF('植栽一覧　入力用'!E49="","",'植栽一覧　入力用'!E49)</f>
        <v/>
      </c>
      <c r="E40" s="291" t="str">
        <f>IF('植栽一覧　入力用'!F49="","",'植栽一覧　入力用'!F49)</f>
        <v/>
      </c>
      <c r="F40" s="292" t="str">
        <f>IF('植栽一覧　入力用'!G49="","",'植栽一覧　入力用'!G49)</f>
        <v/>
      </c>
      <c r="G40" s="198" t="str">
        <f>IF('植栽一覧　入力用'!H49="","",'植栽一覧　入力用'!H49)</f>
        <v/>
      </c>
      <c r="H40" s="307" t="str">
        <f>IF('植栽一覧　入力用'!I49="","",'植栽一覧　入力用'!I49)</f>
        <v/>
      </c>
      <c r="I40" s="294" t="str">
        <f>IF('植栽一覧　入力用'!J49="","",'植栽一覧　入力用'!J49)</f>
        <v/>
      </c>
    </row>
    <row r="41" spans="2:9" x14ac:dyDescent="0.15">
      <c r="B41" s="669"/>
      <c r="C41" s="289" t="str">
        <f>IF('植栽一覧　入力用'!B50="","",'植栽一覧　入力用'!B50)</f>
        <v/>
      </c>
      <c r="D41" s="290" t="str">
        <f>IF('植栽一覧　入力用'!E50="","",'植栽一覧　入力用'!E50)</f>
        <v/>
      </c>
      <c r="E41" s="291" t="str">
        <f>IF('植栽一覧　入力用'!F50="","",'植栽一覧　入力用'!F50)</f>
        <v/>
      </c>
      <c r="F41" s="292" t="str">
        <f>IF('植栽一覧　入力用'!G50="","",'植栽一覧　入力用'!G50)</f>
        <v/>
      </c>
      <c r="G41" s="198" t="str">
        <f>IF('植栽一覧　入力用'!H50="","",'植栽一覧　入力用'!H50)</f>
        <v/>
      </c>
      <c r="H41" s="307" t="str">
        <f>IF('植栽一覧　入力用'!I50="","",'植栽一覧　入力用'!I50)</f>
        <v/>
      </c>
      <c r="I41" s="294" t="str">
        <f>IF('植栽一覧　入力用'!J50="","",'植栽一覧　入力用'!J50)</f>
        <v/>
      </c>
    </row>
    <row r="42" spans="2:9" x14ac:dyDescent="0.15">
      <c r="B42" s="669"/>
      <c r="C42" s="289" t="str">
        <f>IF('植栽一覧　入力用'!B51="","",'植栽一覧　入力用'!B51)</f>
        <v/>
      </c>
      <c r="D42" s="290" t="str">
        <f>IF('植栽一覧　入力用'!E51="","",'植栽一覧　入力用'!E51)</f>
        <v/>
      </c>
      <c r="E42" s="291" t="str">
        <f>IF('植栽一覧　入力用'!F51="","",'植栽一覧　入力用'!F51)</f>
        <v/>
      </c>
      <c r="F42" s="292" t="str">
        <f>IF('植栽一覧　入力用'!G51="","",'植栽一覧　入力用'!G51)</f>
        <v/>
      </c>
      <c r="G42" s="198" t="str">
        <f>IF('植栽一覧　入力用'!H51="","",'植栽一覧　入力用'!H51)</f>
        <v/>
      </c>
      <c r="H42" s="307" t="str">
        <f>IF('植栽一覧　入力用'!I51="","",'植栽一覧　入力用'!I51)</f>
        <v/>
      </c>
      <c r="I42" s="294" t="str">
        <f>IF('植栽一覧　入力用'!J51="","",'植栽一覧　入力用'!J51)</f>
        <v/>
      </c>
    </row>
    <row r="43" spans="2:9" x14ac:dyDescent="0.15">
      <c r="B43" s="669"/>
      <c r="C43" s="289" t="str">
        <f>IF('植栽一覧　入力用'!B52="","",'植栽一覧　入力用'!B52)</f>
        <v/>
      </c>
      <c r="D43" s="290" t="str">
        <f>IF('植栽一覧　入力用'!E52="","",'植栽一覧　入力用'!E52)</f>
        <v/>
      </c>
      <c r="E43" s="291" t="str">
        <f>IF('植栽一覧　入力用'!F52="","",'植栽一覧　入力用'!F52)</f>
        <v/>
      </c>
      <c r="F43" s="292" t="str">
        <f>IF('植栽一覧　入力用'!G52="","",'植栽一覧　入力用'!G52)</f>
        <v/>
      </c>
      <c r="G43" s="198" t="str">
        <f>IF('植栽一覧　入力用'!H52="","",'植栽一覧　入力用'!H52)</f>
        <v/>
      </c>
      <c r="H43" s="307" t="str">
        <f>IF('植栽一覧　入力用'!I52="","",'植栽一覧　入力用'!I52)</f>
        <v/>
      </c>
      <c r="I43" s="294" t="str">
        <f>IF('植栽一覧　入力用'!J52="","",'植栽一覧　入力用'!J52)</f>
        <v/>
      </c>
    </row>
    <row r="44" spans="2:9" x14ac:dyDescent="0.15">
      <c r="B44" s="669"/>
      <c r="C44" s="289" t="str">
        <f>IF('植栽一覧　入力用'!B53="","",'植栽一覧　入力用'!B53)</f>
        <v/>
      </c>
      <c r="D44" s="290" t="str">
        <f>IF('植栽一覧　入力用'!E53="","",'植栽一覧　入力用'!E53)</f>
        <v/>
      </c>
      <c r="E44" s="291" t="str">
        <f>IF('植栽一覧　入力用'!F53="","",'植栽一覧　入力用'!F53)</f>
        <v/>
      </c>
      <c r="F44" s="292" t="str">
        <f>IF('植栽一覧　入力用'!G53="","",'植栽一覧　入力用'!G53)</f>
        <v/>
      </c>
      <c r="G44" s="198" t="str">
        <f>IF('植栽一覧　入力用'!H53="","",'植栽一覧　入力用'!H53)</f>
        <v/>
      </c>
      <c r="H44" s="307" t="str">
        <f>IF('植栽一覧　入力用'!I53="","",'植栽一覧　入力用'!I53)</f>
        <v/>
      </c>
      <c r="I44" s="294" t="str">
        <f>IF('植栽一覧　入力用'!J53="","",'植栽一覧　入力用'!J53)</f>
        <v/>
      </c>
    </row>
    <row r="45" spans="2:9" x14ac:dyDescent="0.15">
      <c r="B45" s="669"/>
      <c r="C45" s="289" t="str">
        <f>IF('植栽一覧　入力用'!B54="","",'植栽一覧　入力用'!B54)</f>
        <v/>
      </c>
      <c r="D45" s="290" t="str">
        <f>IF('植栽一覧　入力用'!E54="","",'植栽一覧　入力用'!E54)</f>
        <v/>
      </c>
      <c r="E45" s="291" t="str">
        <f>IF('植栽一覧　入力用'!F54="","",'植栽一覧　入力用'!F54)</f>
        <v/>
      </c>
      <c r="F45" s="292" t="str">
        <f>IF('植栽一覧　入力用'!G54="","",'植栽一覧　入力用'!G54)</f>
        <v/>
      </c>
      <c r="G45" s="198" t="str">
        <f>IF('植栽一覧　入力用'!H54="","",'植栽一覧　入力用'!H54)</f>
        <v/>
      </c>
      <c r="H45" s="307" t="str">
        <f>IF('植栽一覧　入力用'!I54="","",'植栽一覧　入力用'!I54)</f>
        <v/>
      </c>
      <c r="I45" s="294" t="str">
        <f>IF('植栽一覧　入力用'!J54="","",'植栽一覧　入力用'!J54)</f>
        <v/>
      </c>
    </row>
    <row r="46" spans="2:9" ht="19.5" customHeight="1" x14ac:dyDescent="0.15">
      <c r="B46" s="673"/>
      <c r="C46" s="670" t="s">
        <v>104</v>
      </c>
      <c r="D46" s="671"/>
      <c r="E46" s="671"/>
      <c r="F46" s="672"/>
      <c r="G46" s="295" t="s">
        <v>6</v>
      </c>
      <c r="H46" s="308">
        <f>IF(SUM(H36:H45)=0,"",SUM(H36:H45))</f>
        <v>305</v>
      </c>
      <c r="I46" s="295"/>
    </row>
    <row r="47" spans="2:9" ht="12" customHeight="1" x14ac:dyDescent="0.15">
      <c r="B47" s="668" t="s">
        <v>518</v>
      </c>
      <c r="C47" s="289" t="str">
        <f>IF('植栽一覧　入力用'!B75="","",'植栽一覧　入力用'!B75)</f>
        <v>コウライシバ</v>
      </c>
      <c r="D47" s="290" t="str">
        <f>IF('植栽一覧　入力用'!E75="","",'植栽一覧　入力用'!E75)</f>
        <v/>
      </c>
      <c r="E47" s="291" t="str">
        <f>IF('植栽一覧　入力用'!F75="","",'植栽一覧　入力用'!F75)</f>
        <v/>
      </c>
      <c r="F47" s="292" t="str">
        <f>IF('植栽一覧　入力用'!G75="","",'植栽一覧　入力用'!G75)</f>
        <v/>
      </c>
      <c r="G47" s="198" t="str">
        <f>IF('植栽一覧　入力用'!H75="","",'植栽一覧　入力用'!H75)</f>
        <v>㎡</v>
      </c>
      <c r="H47" s="307">
        <f>IF('植栽一覧　入力用'!I75="","",'植栽一覧　入力用'!I75)</f>
        <v>124</v>
      </c>
      <c r="I47" s="294" t="str">
        <f>IF('植栽一覧　入力用'!J75="","",'植栽一覧　入力用'!J75)</f>
        <v/>
      </c>
    </row>
    <row r="48" spans="2:9" x14ac:dyDescent="0.15">
      <c r="B48" s="669"/>
      <c r="C48" s="289" t="str">
        <f>IF('植栽一覧　入力用'!B76="","",'植栽一覧　入力用'!B76)</f>
        <v/>
      </c>
      <c r="D48" s="290" t="str">
        <f>IF('植栽一覧　入力用'!E76="","",'植栽一覧　入力用'!E76)</f>
        <v/>
      </c>
      <c r="E48" s="291" t="str">
        <f>IF('植栽一覧　入力用'!F76="","",'植栽一覧　入力用'!F76)</f>
        <v/>
      </c>
      <c r="F48" s="292" t="str">
        <f>IF('植栽一覧　入力用'!G76="","",'植栽一覧　入力用'!G76)</f>
        <v/>
      </c>
      <c r="G48" s="198" t="str">
        <f>IF('植栽一覧　入力用'!H76="","",'植栽一覧　入力用'!H76)</f>
        <v/>
      </c>
      <c r="H48" s="307" t="str">
        <f>IF('植栽一覧　入力用'!I76="","",'植栽一覧　入力用'!I76)</f>
        <v/>
      </c>
      <c r="I48" s="294" t="str">
        <f>IF('植栽一覧　入力用'!J76="","",'植栽一覧　入力用'!J76)</f>
        <v/>
      </c>
    </row>
    <row r="49" spans="2:25" x14ac:dyDescent="0.15">
      <c r="B49" s="669"/>
      <c r="C49" s="289" t="str">
        <f>IF('植栽一覧　入力用'!B77="","",'植栽一覧　入力用'!B77)</f>
        <v/>
      </c>
      <c r="D49" s="290" t="str">
        <f>IF('植栽一覧　入力用'!E77="","",'植栽一覧　入力用'!E77)</f>
        <v/>
      </c>
      <c r="E49" s="291" t="str">
        <f>IF('植栽一覧　入力用'!F77="","",'植栽一覧　入力用'!F77)</f>
        <v/>
      </c>
      <c r="F49" s="292" t="str">
        <f>IF('植栽一覧　入力用'!G77="","",'植栽一覧　入力用'!G77)</f>
        <v/>
      </c>
      <c r="G49" s="198" t="str">
        <f>IF('植栽一覧　入力用'!H77="","",'植栽一覧　入力用'!H77)</f>
        <v/>
      </c>
      <c r="H49" s="307" t="str">
        <f>IF('植栽一覧　入力用'!I77="","",'植栽一覧　入力用'!I77)</f>
        <v/>
      </c>
      <c r="I49" s="294" t="str">
        <f>IF('植栽一覧　入力用'!J77="","",'植栽一覧　入力用'!J77)</f>
        <v/>
      </c>
    </row>
    <row r="50" spans="2:25" ht="19.5" customHeight="1" x14ac:dyDescent="0.15">
      <c r="B50" s="669"/>
      <c r="C50" s="670" t="s">
        <v>104</v>
      </c>
      <c r="D50" s="671"/>
      <c r="E50" s="671"/>
      <c r="F50" s="672"/>
      <c r="G50" s="295" t="s">
        <v>6</v>
      </c>
      <c r="H50" s="308">
        <f>IF(SUM(H47:H49)=0,"",SUM(H47:H49))</f>
        <v>124</v>
      </c>
      <c r="I50" s="295"/>
    </row>
    <row r="51" spans="2:25" ht="12" customHeight="1" x14ac:dyDescent="0.15">
      <c r="B51" s="668" t="s">
        <v>517</v>
      </c>
      <c r="C51" s="289" t="str">
        <f>IF('植栽一覧　入力用'!B84="","",'植栽一覧　入力用'!B84)</f>
        <v>ベニカナメモチ</v>
      </c>
      <c r="D51" s="290">
        <f>IF('植栽一覧　入力用'!E84="","",'植栽一覧　入力用'!E84)</f>
        <v>1.6</v>
      </c>
      <c r="E51" s="291" t="str">
        <f>IF('植栽一覧　入力用'!F84="","",'植栽一覧　入力用'!F84)</f>
        <v/>
      </c>
      <c r="F51" s="292">
        <f>IF('植栽一覧　入力用'!G84="","",'植栽一覧　入力用'!G84)</f>
        <v>0.5</v>
      </c>
      <c r="G51" s="198" t="str">
        <f>IF('植栽一覧　入力用'!H84="","",'植栽一覧　入力用'!H84)</f>
        <v>m</v>
      </c>
      <c r="H51" s="307">
        <f>IF('植栽一覧　入力用'!I84="","",'植栽一覧　入力用'!I84)</f>
        <v>32</v>
      </c>
      <c r="I51" s="294" t="str">
        <f>IF('植栽一覧　入力用'!J84="","",'植栽一覧　入力用'!J84)</f>
        <v>16本（2本/ｍ）、生垣支柱　</v>
      </c>
    </row>
    <row r="52" spans="2:25" x14ac:dyDescent="0.15">
      <c r="B52" s="669"/>
      <c r="C52" s="289" t="str">
        <f>IF('植栽一覧　入力用'!B85="","",'植栽一覧　入力用'!B85)</f>
        <v/>
      </c>
      <c r="D52" s="290" t="str">
        <f>IF('植栽一覧　入力用'!E85="","",'植栽一覧　入力用'!E85)</f>
        <v/>
      </c>
      <c r="E52" s="291" t="str">
        <f>IF('植栽一覧　入力用'!F85="","",'植栽一覧　入力用'!F85)</f>
        <v/>
      </c>
      <c r="F52" s="292" t="str">
        <f>IF('植栽一覧　入力用'!G85="","",'植栽一覧　入力用'!G85)</f>
        <v/>
      </c>
      <c r="G52" s="198" t="str">
        <f>IF('植栽一覧　入力用'!H85="","",'植栽一覧　入力用'!H85)</f>
        <v/>
      </c>
      <c r="H52" s="307" t="str">
        <f>IF('植栽一覧　入力用'!I85="","",'植栽一覧　入力用'!I85)</f>
        <v/>
      </c>
      <c r="I52" s="294" t="str">
        <f>IF('植栽一覧　入力用'!J85="","",'植栽一覧　入力用'!J85)</f>
        <v/>
      </c>
    </row>
    <row r="53" spans="2:25" x14ac:dyDescent="0.15">
      <c r="B53" s="669"/>
      <c r="C53" s="289" t="str">
        <f>IF('植栽一覧　入力用'!B86="","",'植栽一覧　入力用'!B86)</f>
        <v/>
      </c>
      <c r="D53" s="290" t="str">
        <f>IF('植栽一覧　入力用'!E86="","",'植栽一覧　入力用'!E86)</f>
        <v/>
      </c>
      <c r="E53" s="291" t="str">
        <f>IF('植栽一覧　入力用'!F86="","",'植栽一覧　入力用'!F86)</f>
        <v/>
      </c>
      <c r="F53" s="292" t="str">
        <f>IF('植栽一覧　入力用'!G86="","",'植栽一覧　入力用'!G86)</f>
        <v/>
      </c>
      <c r="G53" s="198" t="str">
        <f>IF('植栽一覧　入力用'!H86="","",'植栽一覧　入力用'!H86)</f>
        <v/>
      </c>
      <c r="H53" s="307" t="str">
        <f>IF('植栽一覧　入力用'!I86="","",'植栽一覧　入力用'!I86)</f>
        <v/>
      </c>
      <c r="I53" s="294" t="str">
        <f>IF('植栽一覧　入力用'!J86="","",'植栽一覧　入力用'!J86)</f>
        <v/>
      </c>
    </row>
    <row r="54" spans="2:25" ht="19.5" customHeight="1" x14ac:dyDescent="0.15">
      <c r="B54" s="673"/>
      <c r="C54" s="670" t="s">
        <v>104</v>
      </c>
      <c r="D54" s="671"/>
      <c r="E54" s="671"/>
      <c r="F54" s="672"/>
      <c r="G54" s="295" t="s">
        <v>543</v>
      </c>
      <c r="H54" s="308">
        <f>IF(SUM(H51:H53)=0,"",SUM(H51:H53))</f>
        <v>32</v>
      </c>
      <c r="I54" s="295"/>
    </row>
    <row r="55" spans="2:25" ht="12" customHeight="1" x14ac:dyDescent="0.15">
      <c r="B55" s="668" t="s">
        <v>88</v>
      </c>
      <c r="C55" s="289" t="str">
        <f>IF('植栽一覧　入力用'!B93="","",'植栽一覧　入力用'!B93)</f>
        <v/>
      </c>
      <c r="D55" s="290" t="str">
        <f>IF('植栽一覧　入力用'!E93="","",'植栽一覧　入力用'!E93)</f>
        <v/>
      </c>
      <c r="E55" s="291" t="str">
        <f>IF('植栽一覧　入力用'!F93="","",'植栽一覧　入力用'!F93)</f>
        <v/>
      </c>
      <c r="F55" s="292" t="str">
        <f>IF('植栽一覧　入力用'!G93="","",'植栽一覧　入力用'!G93)</f>
        <v/>
      </c>
      <c r="G55" s="198" t="str">
        <f>IF('植栽一覧　入力用'!H93="","",'植栽一覧　入力用'!H93)</f>
        <v/>
      </c>
      <c r="H55" s="293">
        <f>IF('植栽一覧　入力用'!I93="","",'植栽一覧　入力用'!I93)</f>
        <v>1</v>
      </c>
      <c r="I55" s="294" t="str">
        <f>IF('植栽一覧　入力用'!J93="","",'植栽一覧　入力用'!J93)</f>
        <v/>
      </c>
    </row>
    <row r="56" spans="2:25" x14ac:dyDescent="0.15">
      <c r="B56" s="669"/>
      <c r="C56" s="289" t="str">
        <f>IF('植栽一覧　入力用'!B94="","",'植栽一覧　入力用'!B94)</f>
        <v/>
      </c>
      <c r="D56" s="290" t="str">
        <f>IF('植栽一覧　入力用'!E94="","",'植栽一覧　入力用'!E94)</f>
        <v/>
      </c>
      <c r="E56" s="291" t="str">
        <f>IF('植栽一覧　入力用'!F94="","",'植栽一覧　入力用'!F94)</f>
        <v/>
      </c>
      <c r="F56" s="292" t="str">
        <f>IF('植栽一覧　入力用'!G94="","",'植栽一覧　入力用'!G94)</f>
        <v/>
      </c>
      <c r="G56" s="198" t="str">
        <f>IF('植栽一覧　入力用'!H94="","",'植栽一覧　入力用'!H94)</f>
        <v/>
      </c>
      <c r="H56" s="293" t="str">
        <f>IF('植栽一覧　入力用'!I94="","",'植栽一覧　入力用'!I94)</f>
        <v/>
      </c>
      <c r="I56" s="294" t="str">
        <f>IF('植栽一覧　入力用'!J94="","",'植栽一覧　入力用'!J94)</f>
        <v/>
      </c>
    </row>
    <row r="57" spans="2:25" x14ac:dyDescent="0.15">
      <c r="B57" s="669"/>
      <c r="C57" s="289" t="str">
        <f>IF('植栽一覧　入力用'!B95="","",'植栽一覧　入力用'!B95)</f>
        <v/>
      </c>
      <c r="D57" s="290" t="str">
        <f>IF('植栽一覧　入力用'!E95="","",'植栽一覧　入力用'!E95)</f>
        <v/>
      </c>
      <c r="E57" s="291" t="str">
        <f>IF('植栽一覧　入力用'!F95="","",'植栽一覧　入力用'!F95)</f>
        <v/>
      </c>
      <c r="F57" s="292" t="str">
        <f>IF('植栽一覧　入力用'!G95="","",'植栽一覧　入力用'!G95)</f>
        <v/>
      </c>
      <c r="G57" s="198" t="str">
        <f>IF('植栽一覧　入力用'!H95="","",'植栽一覧　入力用'!H95)</f>
        <v/>
      </c>
      <c r="H57" s="293" t="str">
        <f>IF('植栽一覧　入力用'!I95="","",'植栽一覧　入力用'!I95)</f>
        <v/>
      </c>
      <c r="I57" s="294" t="str">
        <f>IF('植栽一覧　入力用'!J95="","",'植栽一覧　入力用'!J95)</f>
        <v/>
      </c>
    </row>
    <row r="58" spans="2:25" ht="19.5" customHeight="1" x14ac:dyDescent="0.15">
      <c r="B58" s="673"/>
      <c r="C58" s="675"/>
      <c r="D58" s="676"/>
      <c r="E58" s="676"/>
      <c r="F58" s="677"/>
      <c r="G58" s="295" t="s">
        <v>105</v>
      </c>
      <c r="H58" s="296">
        <f>IF(SUM(H55:H57)=0,"",SUM(H55:H57))</f>
        <v>1</v>
      </c>
      <c r="I58" s="295"/>
    </row>
    <row r="59" spans="2:25" ht="12" customHeight="1" x14ac:dyDescent="0.15">
      <c r="B59" s="668" t="s">
        <v>85</v>
      </c>
      <c r="C59" s="289" t="str">
        <f>IF('植栽一覧　入力用'!B66="","",'植栽一覧　入力用'!B66)</f>
        <v/>
      </c>
      <c r="D59" s="290" t="str">
        <f>IF('植栽一覧　入力用'!E66="","",'植栽一覧　入力用'!E66)</f>
        <v/>
      </c>
      <c r="E59" s="291" t="str">
        <f>IF('植栽一覧　入力用'!F66="","",'植栽一覧　入力用'!F66)</f>
        <v/>
      </c>
      <c r="F59" s="292" t="str">
        <f>IF('植栽一覧　入力用'!G66="","",'植栽一覧　入力用'!G66)</f>
        <v/>
      </c>
      <c r="G59" s="198" t="str">
        <f>IF('植栽一覧　入力用'!H66="","",'植栽一覧　入力用'!H66)</f>
        <v/>
      </c>
      <c r="H59" s="307">
        <f>IF('植栽一覧　入力用'!I66="","",'植栽一覧　入力用'!I66)</f>
        <v>11</v>
      </c>
      <c r="I59" s="294" t="str">
        <f>IF('植栽一覧　入力用'!J66="","",'植栽一覧　入力用'!J66)</f>
        <v/>
      </c>
    </row>
    <row r="60" spans="2:25" x14ac:dyDescent="0.15">
      <c r="B60" s="669"/>
      <c r="C60" s="289" t="str">
        <f>IF('植栽一覧　入力用'!B67="","",'植栽一覧　入力用'!B67)</f>
        <v/>
      </c>
      <c r="D60" s="290" t="str">
        <f>IF('植栽一覧　入力用'!E67="","",'植栽一覧　入力用'!E67)</f>
        <v/>
      </c>
      <c r="E60" s="291" t="str">
        <f>IF('植栽一覧　入力用'!F67="","",'植栽一覧　入力用'!F67)</f>
        <v/>
      </c>
      <c r="F60" s="292" t="str">
        <f>IF('植栽一覧　入力用'!G67="","",'植栽一覧　入力用'!G67)</f>
        <v/>
      </c>
      <c r="G60" s="198" t="str">
        <f>IF('植栽一覧　入力用'!H67="","",'植栽一覧　入力用'!H67)</f>
        <v/>
      </c>
      <c r="H60" s="307" t="str">
        <f>IF('植栽一覧　入力用'!I67="","",'植栽一覧　入力用'!I67)</f>
        <v/>
      </c>
      <c r="I60" s="294" t="str">
        <f>IF('植栽一覧　入力用'!J67="","",'植栽一覧　入力用'!J67)</f>
        <v/>
      </c>
    </row>
    <row r="61" spans="2:25" x14ac:dyDescent="0.15">
      <c r="B61" s="669"/>
      <c r="C61" s="289" t="str">
        <f>IF('植栽一覧　入力用'!B68="","",'植栽一覧　入力用'!B68)</f>
        <v/>
      </c>
      <c r="D61" s="290" t="str">
        <f>IF('植栽一覧　入力用'!E68="","",'植栽一覧　入力用'!E68)</f>
        <v/>
      </c>
      <c r="E61" s="291" t="str">
        <f>IF('植栽一覧　入力用'!F68="","",'植栽一覧　入力用'!F68)</f>
        <v/>
      </c>
      <c r="F61" s="292" t="str">
        <f>IF('植栽一覧　入力用'!G68="","",'植栽一覧　入力用'!G68)</f>
        <v/>
      </c>
      <c r="G61" s="198" t="str">
        <f>IF('植栽一覧　入力用'!H68="","",'植栽一覧　入力用'!H68)</f>
        <v/>
      </c>
      <c r="H61" s="307" t="str">
        <f>IF('植栽一覧　入力用'!I68="","",'植栽一覧　入力用'!I68)</f>
        <v/>
      </c>
      <c r="I61" s="294" t="str">
        <f>IF('植栽一覧　入力用'!J68="","",'植栽一覧　入力用'!J68)</f>
        <v/>
      </c>
    </row>
    <row r="62" spans="2:25" ht="19.5" customHeight="1" x14ac:dyDescent="0.15">
      <c r="B62" s="673"/>
      <c r="C62" s="670" t="s">
        <v>104</v>
      </c>
      <c r="D62" s="671"/>
      <c r="E62" s="671"/>
      <c r="F62" s="672"/>
      <c r="G62" s="295" t="s">
        <v>6</v>
      </c>
      <c r="H62" s="308">
        <f>IF(SUM(H59:H61)=0,"",SUM(H59:H61))</f>
        <v>11</v>
      </c>
      <c r="I62" s="295"/>
    </row>
    <row r="63" spans="2:25" ht="12" customHeight="1" x14ac:dyDescent="0.15">
      <c r="B63" s="668" t="s">
        <v>103</v>
      </c>
      <c r="C63" s="289" t="str">
        <f>IF('植栽一覧　入力用'!B18="","",'植栽一覧　入力用'!B18)</f>
        <v/>
      </c>
      <c r="D63" s="290" t="str">
        <f>IF('植栽一覧　入力用'!E18="","",'植栽一覧　入力用'!E18)</f>
        <v/>
      </c>
      <c r="E63" s="291" t="str">
        <f>IF('植栽一覧　入力用'!F18="","",'植栽一覧　入力用'!F18)</f>
        <v/>
      </c>
      <c r="F63" s="292" t="str">
        <f>IF('植栽一覧　入力用'!G18="","",'植栽一覧　入力用'!G18)</f>
        <v/>
      </c>
      <c r="G63" s="198" t="str">
        <f>IF('植栽一覧　入力用'!H18="","",'植栽一覧　入力用'!H18)</f>
        <v/>
      </c>
      <c r="H63" s="293" t="str">
        <f>IF('植栽一覧　入力用'!I18="","",'植栽一覧　入力用'!I18)</f>
        <v/>
      </c>
      <c r="I63" s="294" t="str">
        <f>IF('植栽一覧　入力用'!J18="","",'植栽一覧　入力用'!J18)</f>
        <v/>
      </c>
      <c r="L63" s="75"/>
      <c r="M63" s="75"/>
      <c r="N63" s="75"/>
      <c r="O63" s="75"/>
      <c r="P63" s="75"/>
      <c r="Q63" s="75"/>
      <c r="R63" s="75"/>
      <c r="S63" s="75"/>
      <c r="T63" s="75"/>
      <c r="U63" s="75"/>
      <c r="V63" s="75"/>
      <c r="W63" s="75"/>
      <c r="X63" s="75"/>
      <c r="Y63" s="75"/>
    </row>
    <row r="64" spans="2:25" x14ac:dyDescent="0.15">
      <c r="B64" s="669"/>
      <c r="C64" s="289" t="str">
        <f>IF('植栽一覧　入力用'!B19="","",'植栽一覧　入力用'!B19)</f>
        <v/>
      </c>
      <c r="D64" s="290" t="str">
        <f>IF('植栽一覧　入力用'!E19="","",'植栽一覧　入力用'!E19)</f>
        <v/>
      </c>
      <c r="E64" s="291" t="str">
        <f>IF('植栽一覧　入力用'!F19="","",'植栽一覧　入力用'!F19)</f>
        <v/>
      </c>
      <c r="F64" s="292" t="str">
        <f>IF('植栽一覧　入力用'!G19="","",'植栽一覧　入力用'!G19)</f>
        <v/>
      </c>
      <c r="G64" s="198" t="str">
        <f>IF('植栽一覧　入力用'!H19="","",'植栽一覧　入力用'!H19)</f>
        <v/>
      </c>
      <c r="H64" s="293" t="str">
        <f>IF('植栽一覧　入力用'!I19="","",'植栽一覧　入力用'!I19)</f>
        <v/>
      </c>
      <c r="I64" s="294" t="str">
        <f>IF('植栽一覧　入力用'!J19="","",'植栽一覧　入力用'!J19)</f>
        <v/>
      </c>
      <c r="L64" s="75"/>
      <c r="M64" s="75"/>
      <c r="N64" s="75"/>
      <c r="O64" s="75"/>
      <c r="P64" s="75"/>
      <c r="Q64" s="75"/>
      <c r="R64" s="75"/>
      <c r="S64" s="75"/>
      <c r="T64" s="75"/>
      <c r="U64" s="75"/>
      <c r="V64" s="75"/>
      <c r="W64" s="75"/>
      <c r="X64" s="75"/>
      <c r="Y64" s="75"/>
    </row>
    <row r="65" spans="2:25" x14ac:dyDescent="0.15">
      <c r="B65" s="669"/>
      <c r="C65" s="289" t="str">
        <f>IF('植栽一覧　入力用'!B20="","",'植栽一覧　入力用'!B20)</f>
        <v/>
      </c>
      <c r="D65" s="290" t="str">
        <f>IF('植栽一覧　入力用'!E20="","",'植栽一覧　入力用'!E20)</f>
        <v/>
      </c>
      <c r="E65" s="291" t="str">
        <f>IF('植栽一覧　入力用'!F20="","",'植栽一覧　入力用'!F20)</f>
        <v/>
      </c>
      <c r="F65" s="292" t="str">
        <f>IF('植栽一覧　入力用'!G20="","",'植栽一覧　入力用'!G20)</f>
        <v/>
      </c>
      <c r="G65" s="198" t="str">
        <f>IF('植栽一覧　入力用'!H20="","",'植栽一覧　入力用'!H20)</f>
        <v/>
      </c>
      <c r="H65" s="293" t="str">
        <f>IF('植栽一覧　入力用'!I20="","",'植栽一覧　入力用'!I20)</f>
        <v/>
      </c>
      <c r="I65" s="294" t="str">
        <f>IF('植栽一覧　入力用'!J20="","",'植栽一覧　入力用'!J20)</f>
        <v/>
      </c>
      <c r="L65" s="76"/>
      <c r="M65" s="75"/>
      <c r="N65" s="75"/>
      <c r="O65" s="75"/>
      <c r="P65" s="75"/>
      <c r="Q65" s="75"/>
      <c r="R65" s="76"/>
      <c r="S65" s="75"/>
      <c r="T65" s="76"/>
      <c r="U65" s="76"/>
      <c r="V65" s="75"/>
      <c r="W65" s="75"/>
      <c r="X65" s="75"/>
      <c r="Y65" s="75"/>
    </row>
    <row r="66" spans="2:25" x14ac:dyDescent="0.15">
      <c r="B66" s="669"/>
      <c r="C66" s="289" t="str">
        <f>IF('植栽一覧　入力用'!B21="","",'植栽一覧　入力用'!B21)</f>
        <v/>
      </c>
      <c r="D66" s="290" t="str">
        <f>IF('植栽一覧　入力用'!E21="","",'植栽一覧　入力用'!E21)</f>
        <v/>
      </c>
      <c r="E66" s="291" t="str">
        <f>IF('植栽一覧　入力用'!F21="","",'植栽一覧　入力用'!F21)</f>
        <v/>
      </c>
      <c r="F66" s="292" t="str">
        <f>IF('植栽一覧　入力用'!G21="","",'植栽一覧　入力用'!G21)</f>
        <v/>
      </c>
      <c r="G66" s="198" t="str">
        <f>IF('植栽一覧　入力用'!H21="","",'植栽一覧　入力用'!H21)</f>
        <v/>
      </c>
      <c r="H66" s="293" t="str">
        <f>IF('植栽一覧　入力用'!I21="","",'植栽一覧　入力用'!I21)</f>
        <v/>
      </c>
      <c r="I66" s="294" t="str">
        <f>IF('植栽一覧　入力用'!J21="","",'植栽一覧　入力用'!J21)</f>
        <v/>
      </c>
      <c r="L66" s="76"/>
      <c r="M66" s="75"/>
      <c r="N66" s="75"/>
      <c r="O66" s="75"/>
      <c r="P66" s="75"/>
      <c r="Q66" s="75"/>
      <c r="R66" s="76"/>
      <c r="S66" s="75"/>
      <c r="T66" s="76"/>
      <c r="U66" s="76"/>
      <c r="V66" s="75"/>
      <c r="W66" s="75"/>
      <c r="X66" s="75"/>
      <c r="Y66" s="75"/>
    </row>
    <row r="67" spans="2:25" ht="13.5" customHeight="1" x14ac:dyDescent="0.15">
      <c r="B67" s="669"/>
      <c r="C67" s="289" t="str">
        <f>IF('植栽一覧　入力用'!B22="","",'植栽一覧　入力用'!B22)</f>
        <v/>
      </c>
      <c r="D67" s="290" t="str">
        <f>IF('植栽一覧　入力用'!E22="","",'植栽一覧　入力用'!E22)</f>
        <v/>
      </c>
      <c r="E67" s="291" t="str">
        <f>IF('植栽一覧　入力用'!F22="","",'植栽一覧　入力用'!F22)</f>
        <v/>
      </c>
      <c r="F67" s="292" t="str">
        <f>IF('植栽一覧　入力用'!G22="","",'植栽一覧　入力用'!G22)</f>
        <v/>
      </c>
      <c r="G67" s="198" t="str">
        <f>IF('植栽一覧　入力用'!H22="","",'植栽一覧　入力用'!H22)</f>
        <v/>
      </c>
      <c r="H67" s="293" t="str">
        <f>IF('植栽一覧　入力用'!I22="","",'植栽一覧　入力用'!I22)</f>
        <v/>
      </c>
      <c r="I67" s="294" t="str">
        <f>IF('植栽一覧　入力用'!J22="","",'植栽一覧　入力用'!J22)</f>
        <v/>
      </c>
    </row>
    <row r="68" spans="2:25" ht="19.5" customHeight="1" x14ac:dyDescent="0.15">
      <c r="B68" s="673"/>
      <c r="C68" s="670" t="s">
        <v>104</v>
      </c>
      <c r="D68" s="671"/>
      <c r="E68" s="671"/>
      <c r="F68" s="672"/>
      <c r="G68" s="295" t="s">
        <v>105</v>
      </c>
      <c r="H68" s="296" t="str">
        <f>IF(SUM(H63:H67)=0,"",SUM(H63:H67))</f>
        <v/>
      </c>
      <c r="I68" s="295"/>
    </row>
    <row r="69" spans="2:25" ht="12" customHeight="1" x14ac:dyDescent="0.15">
      <c r="B69" s="674" t="s">
        <v>106</v>
      </c>
      <c r="C69" s="289" t="str">
        <f>IF('植栽一覧　入力用'!B39="","",'植栽一覧　入力用'!B39)</f>
        <v/>
      </c>
      <c r="D69" s="290" t="str">
        <f>IF('植栽一覧　入力用'!E39="","",'植栽一覧　入力用'!E39)</f>
        <v/>
      </c>
      <c r="E69" s="291" t="str">
        <f>IF('植栽一覧　入力用'!F39="","",'植栽一覧　入力用'!F39)</f>
        <v/>
      </c>
      <c r="F69" s="292" t="str">
        <f>IF('植栽一覧　入力用'!G39="","",'植栽一覧　入力用'!G39)</f>
        <v/>
      </c>
      <c r="G69" s="198" t="str">
        <f>IF('植栽一覧　入力用'!H39="","",'植栽一覧　入力用'!H39)</f>
        <v/>
      </c>
      <c r="H69" s="293" t="str">
        <f>IF('植栽一覧　入力用'!I39="","",'植栽一覧　入力用'!I39)</f>
        <v/>
      </c>
      <c r="I69" s="294" t="str">
        <f>IF('植栽一覧　入力用'!J39="","",'植栽一覧　入力用'!J39)</f>
        <v/>
      </c>
    </row>
    <row r="70" spans="2:25" x14ac:dyDescent="0.15">
      <c r="B70" s="674"/>
      <c r="C70" s="289" t="str">
        <f>IF('植栽一覧　入力用'!B40="","",'植栽一覧　入力用'!B40)</f>
        <v/>
      </c>
      <c r="D70" s="290" t="str">
        <f>IF('植栽一覧　入力用'!E40="","",'植栽一覧　入力用'!E40)</f>
        <v/>
      </c>
      <c r="E70" s="291" t="str">
        <f>IF('植栽一覧　入力用'!F40="","",'植栽一覧　入力用'!F40)</f>
        <v/>
      </c>
      <c r="F70" s="292" t="str">
        <f>IF('植栽一覧　入力用'!G40="","",'植栽一覧　入力用'!G40)</f>
        <v/>
      </c>
      <c r="G70" s="198" t="str">
        <f>IF('植栽一覧　入力用'!H40="","",'植栽一覧　入力用'!H40)</f>
        <v/>
      </c>
      <c r="H70" s="293" t="str">
        <f>IF('植栽一覧　入力用'!I40="","",'植栽一覧　入力用'!I40)</f>
        <v/>
      </c>
      <c r="I70" s="294" t="str">
        <f>IF('植栽一覧　入力用'!J40="","",'植栽一覧　入力用'!J40)</f>
        <v/>
      </c>
    </row>
    <row r="71" spans="2:25" x14ac:dyDescent="0.15">
      <c r="B71" s="674"/>
      <c r="C71" s="289" t="str">
        <f>IF('植栽一覧　入力用'!B41="","",'植栽一覧　入力用'!B41)</f>
        <v/>
      </c>
      <c r="D71" s="290" t="str">
        <f>IF('植栽一覧　入力用'!E41="","",'植栽一覧　入力用'!E41)</f>
        <v/>
      </c>
      <c r="E71" s="291" t="str">
        <f>IF('植栽一覧　入力用'!F41="","",'植栽一覧　入力用'!F41)</f>
        <v/>
      </c>
      <c r="F71" s="292" t="str">
        <f>IF('植栽一覧　入力用'!G41="","",'植栽一覧　入力用'!G41)</f>
        <v/>
      </c>
      <c r="G71" s="198" t="str">
        <f>IF('植栽一覧　入力用'!H41="","",'植栽一覧　入力用'!H41)</f>
        <v/>
      </c>
      <c r="H71" s="293" t="str">
        <f>IF('植栽一覧　入力用'!I41="","",'植栽一覧　入力用'!I41)</f>
        <v/>
      </c>
      <c r="I71" s="294" t="str">
        <f>IF('植栽一覧　入力用'!J41="","",'植栽一覧　入力用'!J41)</f>
        <v/>
      </c>
    </row>
    <row r="72" spans="2:25" x14ac:dyDescent="0.15">
      <c r="B72" s="674"/>
      <c r="C72" s="289" t="str">
        <f>IF('植栽一覧　入力用'!B42="","",'植栽一覧　入力用'!B42)</f>
        <v/>
      </c>
      <c r="D72" s="290" t="str">
        <f>IF('植栽一覧　入力用'!E42="","",'植栽一覧　入力用'!E42)</f>
        <v/>
      </c>
      <c r="E72" s="291" t="str">
        <f>IF('植栽一覧　入力用'!F42="","",'植栽一覧　入力用'!F42)</f>
        <v/>
      </c>
      <c r="F72" s="292" t="str">
        <f>IF('植栽一覧　入力用'!G42="","",'植栽一覧　入力用'!G42)</f>
        <v/>
      </c>
      <c r="G72" s="198" t="str">
        <f>IF('植栽一覧　入力用'!H42="","",'植栽一覧　入力用'!H42)</f>
        <v/>
      </c>
      <c r="H72" s="293" t="str">
        <f>IF('植栽一覧　入力用'!I42="","",'植栽一覧　入力用'!I42)</f>
        <v/>
      </c>
      <c r="I72" s="294" t="str">
        <f>IF('植栽一覧　入力用'!J42="","",'植栽一覧　入力用'!J42)</f>
        <v/>
      </c>
    </row>
    <row r="73" spans="2:25" x14ac:dyDescent="0.15">
      <c r="B73" s="674"/>
      <c r="C73" s="289" t="str">
        <f>IF('植栽一覧　入力用'!B43="","",'植栽一覧　入力用'!B43)</f>
        <v/>
      </c>
      <c r="D73" s="290" t="str">
        <f>IF('植栽一覧　入力用'!E43="","",'植栽一覧　入力用'!E43)</f>
        <v/>
      </c>
      <c r="E73" s="291" t="str">
        <f>IF('植栽一覧　入力用'!F43="","",'植栽一覧　入力用'!F43)</f>
        <v/>
      </c>
      <c r="F73" s="292" t="str">
        <f>IF('植栽一覧　入力用'!G43="","",'植栽一覧　入力用'!G43)</f>
        <v/>
      </c>
      <c r="G73" s="198" t="str">
        <f>IF('植栽一覧　入力用'!H43="","",'植栽一覧　入力用'!H43)</f>
        <v/>
      </c>
      <c r="H73" s="293" t="str">
        <f>IF('植栽一覧　入力用'!I43="","",'植栽一覧　入力用'!I43)</f>
        <v/>
      </c>
      <c r="I73" s="294" t="str">
        <f>IF('植栽一覧　入力用'!J43="","",'植栽一覧　入力用'!J43)</f>
        <v/>
      </c>
    </row>
    <row r="74" spans="2:25" ht="19.5" customHeight="1" x14ac:dyDescent="0.15">
      <c r="B74" s="674"/>
      <c r="C74" s="670" t="s">
        <v>104</v>
      </c>
      <c r="D74" s="671"/>
      <c r="E74" s="671"/>
      <c r="F74" s="672"/>
      <c r="G74" s="295" t="s">
        <v>105</v>
      </c>
      <c r="H74" s="296" t="str">
        <f>IF(SUM(H69:H73)=0,"",SUM(H69:H73))</f>
        <v/>
      </c>
      <c r="I74" s="295"/>
    </row>
    <row r="75" spans="2:25" ht="12.75" customHeight="1" x14ac:dyDescent="0.15">
      <c r="B75" s="668" t="s">
        <v>107</v>
      </c>
      <c r="C75" s="289" t="str">
        <f>IF('植栽一覧　入力用'!B55="","",'植栽一覧　入力用'!B55)</f>
        <v/>
      </c>
      <c r="D75" s="290" t="str">
        <f>IF('植栽一覧　入力用'!E55="","",'植栽一覧　入力用'!E55)</f>
        <v/>
      </c>
      <c r="E75" s="291" t="str">
        <f>IF('植栽一覧　入力用'!F55="","",'植栽一覧　入力用'!F55)</f>
        <v/>
      </c>
      <c r="F75" s="292" t="str">
        <f>IF('植栽一覧　入力用'!G55="","",'植栽一覧　入力用'!G55)</f>
        <v/>
      </c>
      <c r="G75" s="198" t="str">
        <f>IF('植栽一覧　入力用'!H55="","",'植栽一覧　入力用'!H55)</f>
        <v/>
      </c>
      <c r="H75" s="307" t="str">
        <f>IF('植栽一覧　入力用'!I55="","",'植栽一覧　入力用'!I55)</f>
        <v/>
      </c>
      <c r="I75" s="294" t="str">
        <f>IF('植栽一覧　入力用'!J55="","",'植栽一覧　入力用'!J55)</f>
        <v/>
      </c>
    </row>
    <row r="76" spans="2:25" x14ac:dyDescent="0.15">
      <c r="B76" s="669"/>
      <c r="C76" s="289" t="str">
        <f>IF('植栽一覧　入力用'!B56="","",'植栽一覧　入力用'!B56)</f>
        <v/>
      </c>
      <c r="D76" s="290" t="str">
        <f>IF('植栽一覧　入力用'!E56="","",'植栽一覧　入力用'!E56)</f>
        <v/>
      </c>
      <c r="E76" s="291" t="str">
        <f>IF('植栽一覧　入力用'!F56="","",'植栽一覧　入力用'!F56)</f>
        <v/>
      </c>
      <c r="F76" s="292" t="str">
        <f>IF('植栽一覧　入力用'!G56="","",'植栽一覧　入力用'!G56)</f>
        <v/>
      </c>
      <c r="G76" s="198" t="str">
        <f>IF('植栽一覧　入力用'!H56="","",'植栽一覧　入力用'!H56)</f>
        <v/>
      </c>
      <c r="H76" s="307" t="str">
        <f>IF('植栽一覧　入力用'!I56="","",'植栽一覧　入力用'!I56)</f>
        <v/>
      </c>
      <c r="I76" s="294" t="str">
        <f>IF('植栽一覧　入力用'!J56="","",'植栽一覧　入力用'!J56)</f>
        <v/>
      </c>
    </row>
    <row r="77" spans="2:25" x14ac:dyDescent="0.15">
      <c r="B77" s="669"/>
      <c r="C77" s="289" t="str">
        <f>IF('植栽一覧　入力用'!B57="","",'植栽一覧　入力用'!B57)</f>
        <v/>
      </c>
      <c r="D77" s="290" t="str">
        <f>IF('植栽一覧　入力用'!E57="","",'植栽一覧　入力用'!E57)</f>
        <v/>
      </c>
      <c r="E77" s="291" t="str">
        <f>IF('植栽一覧　入力用'!F57="","",'植栽一覧　入力用'!F57)</f>
        <v/>
      </c>
      <c r="F77" s="292" t="str">
        <f>IF('植栽一覧　入力用'!G57="","",'植栽一覧　入力用'!G57)</f>
        <v/>
      </c>
      <c r="G77" s="198" t="str">
        <f>IF('植栽一覧　入力用'!H57="","",'植栽一覧　入力用'!H57)</f>
        <v/>
      </c>
      <c r="H77" s="307" t="str">
        <f>IF('植栽一覧　入力用'!I57="","",'植栽一覧　入力用'!I57)</f>
        <v/>
      </c>
      <c r="I77" s="294" t="str">
        <f>IF('植栽一覧　入力用'!J57="","",'植栽一覧　入力用'!J57)</f>
        <v/>
      </c>
    </row>
    <row r="78" spans="2:25" x14ac:dyDescent="0.15">
      <c r="B78" s="669"/>
      <c r="C78" s="289" t="str">
        <f>IF('植栽一覧　入力用'!B58="","",'植栽一覧　入力用'!B58)</f>
        <v/>
      </c>
      <c r="D78" s="290" t="str">
        <f>IF('植栽一覧　入力用'!E58="","",'植栽一覧　入力用'!E58)</f>
        <v/>
      </c>
      <c r="E78" s="291" t="str">
        <f>IF('植栽一覧　入力用'!F58="","",'植栽一覧　入力用'!F58)</f>
        <v/>
      </c>
      <c r="F78" s="292" t="str">
        <f>IF('植栽一覧　入力用'!G58="","",'植栽一覧　入力用'!G58)</f>
        <v/>
      </c>
      <c r="G78" s="198" t="str">
        <f>IF('植栽一覧　入力用'!H58="","",'植栽一覧　入力用'!H58)</f>
        <v/>
      </c>
      <c r="H78" s="307" t="str">
        <f>IF('植栽一覧　入力用'!I58="","",'植栽一覧　入力用'!I58)</f>
        <v/>
      </c>
      <c r="I78" s="294" t="str">
        <f>IF('植栽一覧　入力用'!J58="","",'植栽一覧　入力用'!J58)</f>
        <v/>
      </c>
    </row>
    <row r="79" spans="2:25" x14ac:dyDescent="0.15">
      <c r="B79" s="669"/>
      <c r="C79" s="289" t="str">
        <f>IF('植栽一覧　入力用'!B59="","",'植栽一覧　入力用'!B59)</f>
        <v/>
      </c>
      <c r="D79" s="290" t="str">
        <f>IF('植栽一覧　入力用'!E59="","",'植栽一覧　入力用'!E59)</f>
        <v/>
      </c>
      <c r="E79" s="291" t="str">
        <f>IF('植栽一覧　入力用'!F59="","",'植栽一覧　入力用'!F59)</f>
        <v/>
      </c>
      <c r="F79" s="292" t="str">
        <f>IF('植栽一覧　入力用'!G59="","",'植栽一覧　入力用'!G59)</f>
        <v/>
      </c>
      <c r="G79" s="198" t="str">
        <f>IF('植栽一覧　入力用'!H59="","",'植栽一覧　入力用'!H59)</f>
        <v/>
      </c>
      <c r="H79" s="307" t="str">
        <f>IF('植栽一覧　入力用'!I59="","",'植栽一覧　入力用'!I59)</f>
        <v/>
      </c>
      <c r="I79" s="294" t="str">
        <f>IF('植栽一覧　入力用'!J59="","",'植栽一覧　入力用'!J59)</f>
        <v/>
      </c>
    </row>
    <row r="80" spans="2:25" x14ac:dyDescent="0.15">
      <c r="B80" s="669"/>
      <c r="C80" s="289" t="str">
        <f>IF('植栽一覧　入力用'!B60="","",'植栽一覧　入力用'!B60)</f>
        <v/>
      </c>
      <c r="D80" s="290" t="str">
        <f>IF('植栽一覧　入力用'!E60="","",'植栽一覧　入力用'!E60)</f>
        <v/>
      </c>
      <c r="E80" s="291" t="str">
        <f>IF('植栽一覧　入力用'!F60="","",'植栽一覧　入力用'!F60)</f>
        <v/>
      </c>
      <c r="F80" s="292" t="str">
        <f>IF('植栽一覧　入力用'!G60="","",'植栽一覧　入力用'!G60)</f>
        <v/>
      </c>
      <c r="G80" s="198" t="str">
        <f>IF('植栽一覧　入力用'!H60="","",'植栽一覧　入力用'!H60)</f>
        <v/>
      </c>
      <c r="H80" s="307" t="str">
        <f>IF('植栽一覧　入力用'!I60="","",'植栽一覧　入力用'!I60)</f>
        <v/>
      </c>
      <c r="I80" s="294" t="str">
        <f>IF('植栽一覧　入力用'!J60="","",'植栽一覧　入力用'!J60)</f>
        <v/>
      </c>
    </row>
    <row r="81" spans="2:9" x14ac:dyDescent="0.15">
      <c r="B81" s="669"/>
      <c r="C81" s="289" t="str">
        <f>IF('植栽一覧　入力用'!B61="","",'植栽一覧　入力用'!B61)</f>
        <v/>
      </c>
      <c r="D81" s="290" t="str">
        <f>IF('植栽一覧　入力用'!E61="","",'植栽一覧　入力用'!E61)</f>
        <v/>
      </c>
      <c r="E81" s="291" t="str">
        <f>IF('植栽一覧　入力用'!F61="","",'植栽一覧　入力用'!F61)</f>
        <v/>
      </c>
      <c r="F81" s="292" t="str">
        <f>IF('植栽一覧　入力用'!G61="","",'植栽一覧　入力用'!G61)</f>
        <v/>
      </c>
      <c r="G81" s="198" t="str">
        <f>IF('植栽一覧　入力用'!H61="","",'植栽一覧　入力用'!H61)</f>
        <v/>
      </c>
      <c r="H81" s="307" t="str">
        <f>IF('植栽一覧　入力用'!I61="","",'植栽一覧　入力用'!I61)</f>
        <v/>
      </c>
      <c r="I81" s="294" t="str">
        <f>IF('植栽一覧　入力用'!J61="","",'植栽一覧　入力用'!J61)</f>
        <v/>
      </c>
    </row>
    <row r="82" spans="2:9" x14ac:dyDescent="0.15">
      <c r="B82" s="669"/>
      <c r="C82" s="289" t="str">
        <f>IF('植栽一覧　入力用'!B62="","",'植栽一覧　入力用'!B62)</f>
        <v/>
      </c>
      <c r="D82" s="290" t="str">
        <f>IF('植栽一覧　入力用'!E62="","",'植栽一覧　入力用'!E62)</f>
        <v/>
      </c>
      <c r="E82" s="291" t="str">
        <f>IF('植栽一覧　入力用'!F62="","",'植栽一覧　入力用'!F62)</f>
        <v/>
      </c>
      <c r="F82" s="292" t="str">
        <f>IF('植栽一覧　入力用'!G62="","",'植栽一覧　入力用'!G62)</f>
        <v/>
      </c>
      <c r="G82" s="198" t="str">
        <f>IF('植栽一覧　入力用'!H62="","",'植栽一覧　入力用'!H62)</f>
        <v/>
      </c>
      <c r="H82" s="307" t="str">
        <f>IF('植栽一覧　入力用'!I62="","",'植栽一覧　入力用'!I62)</f>
        <v/>
      </c>
      <c r="I82" s="294" t="str">
        <f>IF('植栽一覧　入力用'!J62="","",'植栽一覧　入力用'!J62)</f>
        <v/>
      </c>
    </row>
    <row r="83" spans="2:9" x14ac:dyDescent="0.15">
      <c r="B83" s="669"/>
      <c r="C83" s="289" t="str">
        <f>IF('植栽一覧　入力用'!B63="","",'植栽一覧　入力用'!B63)</f>
        <v/>
      </c>
      <c r="D83" s="290" t="str">
        <f>IF('植栽一覧　入力用'!E63="","",'植栽一覧　入力用'!E63)</f>
        <v/>
      </c>
      <c r="E83" s="291" t="str">
        <f>IF('植栽一覧　入力用'!F63="","",'植栽一覧　入力用'!F63)</f>
        <v/>
      </c>
      <c r="F83" s="292" t="str">
        <f>IF('植栽一覧　入力用'!G63="","",'植栽一覧　入力用'!G63)</f>
        <v/>
      </c>
      <c r="G83" s="198" t="str">
        <f>IF('植栽一覧　入力用'!H63="","",'植栽一覧　入力用'!H63)</f>
        <v/>
      </c>
      <c r="H83" s="307" t="str">
        <f>IF('植栽一覧　入力用'!I63="","",'植栽一覧　入力用'!I63)</f>
        <v/>
      </c>
      <c r="I83" s="294" t="str">
        <f>IF('植栽一覧　入力用'!J63="","",'植栽一覧　入力用'!J63)</f>
        <v/>
      </c>
    </row>
    <row r="84" spans="2:9" x14ac:dyDescent="0.15">
      <c r="B84" s="669"/>
      <c r="C84" s="289" t="str">
        <f>IF('植栽一覧　入力用'!B64="","",'植栽一覧　入力用'!B64)</f>
        <v/>
      </c>
      <c r="D84" s="290" t="str">
        <f>IF('植栽一覧　入力用'!E64="","",'植栽一覧　入力用'!E64)</f>
        <v/>
      </c>
      <c r="E84" s="291" t="str">
        <f>IF('植栽一覧　入力用'!F64="","",'植栽一覧　入力用'!F64)</f>
        <v/>
      </c>
      <c r="F84" s="292" t="str">
        <f>IF('植栽一覧　入力用'!G64="","",'植栽一覧　入力用'!G64)</f>
        <v/>
      </c>
      <c r="G84" s="198" t="str">
        <f>IF('植栽一覧　入力用'!H64="","",'植栽一覧　入力用'!H64)</f>
        <v/>
      </c>
      <c r="H84" s="307" t="str">
        <f>IF('植栽一覧　入力用'!I64="","",'植栽一覧　入力用'!I64)</f>
        <v/>
      </c>
      <c r="I84" s="294" t="str">
        <f>IF('植栽一覧　入力用'!J64="","",'植栽一覧　入力用'!J64)</f>
        <v/>
      </c>
    </row>
    <row r="85" spans="2:9" ht="19.5" customHeight="1" x14ac:dyDescent="0.15">
      <c r="B85" s="673"/>
      <c r="C85" s="670" t="s">
        <v>104</v>
      </c>
      <c r="D85" s="671"/>
      <c r="E85" s="671"/>
      <c r="F85" s="672"/>
      <c r="G85" s="295" t="s">
        <v>6</v>
      </c>
      <c r="H85" s="308" t="str">
        <f>IF(SUM(H75:H84)=0,"",SUM(H75:H84))</f>
        <v/>
      </c>
      <c r="I85" s="295"/>
    </row>
    <row r="86" spans="2:9" ht="12" customHeight="1" x14ac:dyDescent="0.15">
      <c r="B86" s="668" t="s">
        <v>518</v>
      </c>
      <c r="C86" s="289" t="str">
        <f>IF('植栽一覧　入力用'!B78="","",'植栽一覧　入力用'!B78)</f>
        <v/>
      </c>
      <c r="D86" s="290" t="str">
        <f>IF('植栽一覧　入力用'!E78="","",'植栽一覧　入力用'!E78)</f>
        <v/>
      </c>
      <c r="E86" s="291" t="str">
        <f>IF('植栽一覧　入力用'!F78="","",'植栽一覧　入力用'!F78)</f>
        <v/>
      </c>
      <c r="F86" s="292" t="str">
        <f>IF('植栽一覧　入力用'!G78="","",'植栽一覧　入力用'!G78)</f>
        <v/>
      </c>
      <c r="G86" s="198" t="str">
        <f>IF('植栽一覧　入力用'!H78="","",'植栽一覧　入力用'!H78)</f>
        <v/>
      </c>
      <c r="H86" s="307" t="str">
        <f>IF('植栽一覧　入力用'!I78="","",'植栽一覧　入力用'!I78)</f>
        <v/>
      </c>
      <c r="I86" s="294" t="str">
        <f>IF('植栽一覧　入力用'!J78="","",'植栽一覧　入力用'!J78)</f>
        <v/>
      </c>
    </row>
    <row r="87" spans="2:9" x14ac:dyDescent="0.15">
      <c r="B87" s="669"/>
      <c r="C87" s="289" t="str">
        <f>IF('植栽一覧　入力用'!B79="","",'植栽一覧　入力用'!B79)</f>
        <v/>
      </c>
      <c r="D87" s="290" t="str">
        <f>IF('植栽一覧　入力用'!E79="","",'植栽一覧　入力用'!E79)</f>
        <v/>
      </c>
      <c r="E87" s="291" t="str">
        <f>IF('植栽一覧　入力用'!F79="","",'植栽一覧　入力用'!F79)</f>
        <v/>
      </c>
      <c r="F87" s="292" t="str">
        <f>IF('植栽一覧　入力用'!G79="","",'植栽一覧　入力用'!G79)</f>
        <v/>
      </c>
      <c r="G87" s="198" t="str">
        <f>IF('植栽一覧　入力用'!H79="","",'植栽一覧　入力用'!H79)</f>
        <v/>
      </c>
      <c r="H87" s="307" t="str">
        <f>IF('植栽一覧　入力用'!I79="","",'植栽一覧　入力用'!I79)</f>
        <v/>
      </c>
      <c r="I87" s="294" t="str">
        <f>IF('植栽一覧　入力用'!J79="","",'植栽一覧　入力用'!J79)</f>
        <v/>
      </c>
    </row>
    <row r="88" spans="2:9" x14ac:dyDescent="0.15">
      <c r="B88" s="669"/>
      <c r="C88" s="289" t="str">
        <f>IF('植栽一覧　入力用'!B80="","",'植栽一覧　入力用'!B80)</f>
        <v/>
      </c>
      <c r="D88" s="290" t="str">
        <f>IF('植栽一覧　入力用'!E80="","",'植栽一覧　入力用'!E80)</f>
        <v/>
      </c>
      <c r="E88" s="291" t="str">
        <f>IF('植栽一覧　入力用'!F80="","",'植栽一覧　入力用'!F80)</f>
        <v/>
      </c>
      <c r="F88" s="292" t="str">
        <f>IF('植栽一覧　入力用'!G80="","",'植栽一覧　入力用'!G80)</f>
        <v/>
      </c>
      <c r="G88" s="198" t="str">
        <f>IF('植栽一覧　入力用'!H80="","",'植栽一覧　入力用'!H80)</f>
        <v/>
      </c>
      <c r="H88" s="307" t="str">
        <f>IF('植栽一覧　入力用'!I80="","",'植栽一覧　入力用'!I80)</f>
        <v/>
      </c>
      <c r="I88" s="294" t="str">
        <f>IF('植栽一覧　入力用'!J80="","",'植栽一覧　入力用'!J80)</f>
        <v/>
      </c>
    </row>
    <row r="89" spans="2:9" x14ac:dyDescent="0.15">
      <c r="B89" s="669"/>
      <c r="C89" s="289" t="str">
        <f>IF('植栽一覧　入力用'!B81="","",'植栽一覧　入力用'!B81)</f>
        <v/>
      </c>
      <c r="D89" s="290" t="str">
        <f>IF('植栽一覧　入力用'!E81="","",'植栽一覧　入力用'!E81)</f>
        <v/>
      </c>
      <c r="E89" s="291" t="str">
        <f>IF('植栽一覧　入力用'!F81="","",'植栽一覧　入力用'!F81)</f>
        <v/>
      </c>
      <c r="F89" s="292" t="str">
        <f>IF('植栽一覧　入力用'!G81="","",'植栽一覧　入力用'!G81)</f>
        <v/>
      </c>
      <c r="G89" s="198" t="str">
        <f>IF('植栽一覧　入力用'!H81="","",'植栽一覧　入力用'!H81)</f>
        <v/>
      </c>
      <c r="H89" s="307" t="str">
        <f>IF('植栽一覧　入力用'!I81="","",'植栽一覧　入力用'!I81)</f>
        <v/>
      </c>
      <c r="I89" s="294" t="str">
        <f>IF('植栽一覧　入力用'!J81="","",'植栽一覧　入力用'!J81)</f>
        <v/>
      </c>
    </row>
    <row r="90" spans="2:9" x14ac:dyDescent="0.15">
      <c r="B90" s="669"/>
      <c r="C90" s="289" t="str">
        <f>IF('植栽一覧　入力用'!B82="","",'植栽一覧　入力用'!B82)</f>
        <v/>
      </c>
      <c r="D90" s="290" t="str">
        <f>IF('植栽一覧　入力用'!E82="","",'植栽一覧　入力用'!E82)</f>
        <v/>
      </c>
      <c r="E90" s="291" t="str">
        <f>IF('植栽一覧　入力用'!F82="","",'植栽一覧　入力用'!F82)</f>
        <v/>
      </c>
      <c r="F90" s="292" t="str">
        <f>IF('植栽一覧　入力用'!G82="","",'植栽一覧　入力用'!G82)</f>
        <v/>
      </c>
      <c r="G90" s="198" t="str">
        <f>IF('植栽一覧　入力用'!H82="","",'植栽一覧　入力用'!H82)</f>
        <v/>
      </c>
      <c r="H90" s="307" t="str">
        <f>IF('植栽一覧　入力用'!I82="","",'植栽一覧　入力用'!I82)</f>
        <v/>
      </c>
      <c r="I90" s="294" t="str">
        <f>IF('植栽一覧　入力用'!J82="","",'植栽一覧　入力用'!J82)</f>
        <v/>
      </c>
    </row>
    <row r="91" spans="2:9" ht="19.5" customHeight="1" x14ac:dyDescent="0.15">
      <c r="B91" s="669"/>
      <c r="C91" s="670" t="s">
        <v>104</v>
      </c>
      <c r="D91" s="671"/>
      <c r="E91" s="671"/>
      <c r="F91" s="672"/>
      <c r="G91" s="295" t="s">
        <v>6</v>
      </c>
      <c r="H91" s="308" t="str">
        <f>IF(SUM(H86:H90)=0,"",SUM(H86:H90))</f>
        <v/>
      </c>
      <c r="I91" s="295"/>
    </row>
    <row r="92" spans="2:9" ht="12" customHeight="1" x14ac:dyDescent="0.15">
      <c r="B92" s="668" t="s">
        <v>517</v>
      </c>
      <c r="C92" s="289" t="str">
        <f>IF('植栽一覧　入力用'!B87="","",'植栽一覧　入力用'!B87)</f>
        <v/>
      </c>
      <c r="D92" s="290" t="str">
        <f>IF('植栽一覧　入力用'!E87="","",'植栽一覧　入力用'!E87)</f>
        <v/>
      </c>
      <c r="E92" s="291" t="str">
        <f>IF('植栽一覧　入力用'!F87="","",'植栽一覧　入力用'!F87)</f>
        <v/>
      </c>
      <c r="F92" s="292" t="str">
        <f>IF('植栽一覧　入力用'!G87="","",'植栽一覧　入力用'!G87)</f>
        <v/>
      </c>
      <c r="G92" s="198" t="str">
        <f>IF('植栽一覧　入力用'!H87="","",'植栽一覧　入力用'!H87)</f>
        <v/>
      </c>
      <c r="H92" s="307" t="str">
        <f>IF('植栽一覧　入力用'!I87="","",'植栽一覧　入力用'!I87)</f>
        <v/>
      </c>
      <c r="I92" s="294" t="str">
        <f>IF('植栽一覧　入力用'!J87="","",'植栽一覧　入力用'!J87)</f>
        <v/>
      </c>
    </row>
    <row r="93" spans="2:9" x14ac:dyDescent="0.15">
      <c r="B93" s="669"/>
      <c r="C93" s="289" t="str">
        <f>IF('植栽一覧　入力用'!B88="","",'植栽一覧　入力用'!B88)</f>
        <v/>
      </c>
      <c r="D93" s="290" t="str">
        <f>IF('植栽一覧　入力用'!E88="","",'植栽一覧　入力用'!E88)</f>
        <v/>
      </c>
      <c r="E93" s="291" t="str">
        <f>IF('植栽一覧　入力用'!F88="","",'植栽一覧　入力用'!F88)</f>
        <v/>
      </c>
      <c r="F93" s="292" t="str">
        <f>IF('植栽一覧　入力用'!G88="","",'植栽一覧　入力用'!G88)</f>
        <v/>
      </c>
      <c r="G93" s="198" t="str">
        <f>IF('植栽一覧　入力用'!H88="","",'植栽一覧　入力用'!H88)</f>
        <v/>
      </c>
      <c r="H93" s="307" t="str">
        <f>IF('植栽一覧　入力用'!I88="","",'植栽一覧　入力用'!I88)</f>
        <v/>
      </c>
      <c r="I93" s="294" t="str">
        <f>IF('植栽一覧　入力用'!J88="","",'植栽一覧　入力用'!J88)</f>
        <v/>
      </c>
    </row>
    <row r="94" spans="2:9" x14ac:dyDescent="0.15">
      <c r="B94" s="669"/>
      <c r="C94" s="289" t="str">
        <f>IF('植栽一覧　入力用'!B89="","",'植栽一覧　入力用'!B89)</f>
        <v/>
      </c>
      <c r="D94" s="290" t="str">
        <f>IF('植栽一覧　入力用'!E89="","",'植栽一覧　入力用'!E89)</f>
        <v/>
      </c>
      <c r="E94" s="291" t="str">
        <f>IF('植栽一覧　入力用'!F89="","",'植栽一覧　入力用'!F89)</f>
        <v/>
      </c>
      <c r="F94" s="292" t="str">
        <f>IF('植栽一覧　入力用'!G89="","",'植栽一覧　入力用'!G89)</f>
        <v/>
      </c>
      <c r="G94" s="198" t="str">
        <f>IF('植栽一覧　入力用'!H89="","",'植栽一覧　入力用'!H89)</f>
        <v/>
      </c>
      <c r="H94" s="307" t="str">
        <f>IF('植栽一覧　入力用'!I89="","",'植栽一覧　入力用'!I89)</f>
        <v/>
      </c>
      <c r="I94" s="294" t="str">
        <f>IF('植栽一覧　入力用'!J89="","",'植栽一覧　入力用'!J89)</f>
        <v/>
      </c>
    </row>
    <row r="95" spans="2:9" x14ac:dyDescent="0.15">
      <c r="B95" s="669"/>
      <c r="C95" s="289" t="str">
        <f>IF('植栽一覧　入力用'!B90="","",'植栽一覧　入力用'!B90)</f>
        <v/>
      </c>
      <c r="D95" s="290" t="str">
        <f>IF('植栽一覧　入力用'!E90="","",'植栽一覧　入力用'!E90)</f>
        <v/>
      </c>
      <c r="E95" s="291" t="str">
        <f>IF('植栽一覧　入力用'!F90="","",'植栽一覧　入力用'!F90)</f>
        <v/>
      </c>
      <c r="F95" s="292" t="str">
        <f>IF('植栽一覧　入力用'!G90="","",'植栽一覧　入力用'!G90)</f>
        <v/>
      </c>
      <c r="G95" s="198" t="str">
        <f>IF('植栽一覧　入力用'!H90="","",'植栽一覧　入力用'!H90)</f>
        <v/>
      </c>
      <c r="H95" s="307" t="str">
        <f>IF('植栽一覧　入力用'!I90="","",'植栽一覧　入力用'!I90)</f>
        <v/>
      </c>
      <c r="I95" s="294" t="str">
        <f>IF('植栽一覧　入力用'!J90="","",'植栽一覧　入力用'!J90)</f>
        <v/>
      </c>
    </row>
    <row r="96" spans="2:9" x14ac:dyDescent="0.15">
      <c r="B96" s="669"/>
      <c r="C96" s="289" t="str">
        <f>IF('植栽一覧　入力用'!B91="","",'植栽一覧　入力用'!B91)</f>
        <v/>
      </c>
      <c r="D96" s="290" t="str">
        <f>IF('植栽一覧　入力用'!E91="","",'植栽一覧　入力用'!E91)</f>
        <v/>
      </c>
      <c r="E96" s="291" t="str">
        <f>IF('植栽一覧　入力用'!F91="","",'植栽一覧　入力用'!F91)</f>
        <v/>
      </c>
      <c r="F96" s="292" t="str">
        <f>IF('植栽一覧　入力用'!G91="","",'植栽一覧　入力用'!G91)</f>
        <v/>
      </c>
      <c r="G96" s="198" t="str">
        <f>IF('植栽一覧　入力用'!H91="","",'植栽一覧　入力用'!H91)</f>
        <v/>
      </c>
      <c r="H96" s="307" t="str">
        <f>IF('植栽一覧　入力用'!I91="","",'植栽一覧　入力用'!I91)</f>
        <v/>
      </c>
      <c r="I96" s="294" t="str">
        <f>IF('植栽一覧　入力用'!J91="","",'植栽一覧　入力用'!J91)</f>
        <v/>
      </c>
    </row>
    <row r="97" spans="2:9" ht="19.5" customHeight="1" x14ac:dyDescent="0.15">
      <c r="B97" s="673"/>
      <c r="C97" s="670" t="s">
        <v>104</v>
      </c>
      <c r="D97" s="671"/>
      <c r="E97" s="671"/>
      <c r="F97" s="672"/>
      <c r="G97" s="295" t="s">
        <v>543</v>
      </c>
      <c r="H97" s="308" t="str">
        <f>IF(SUM(H92:H96)=0,"",SUM(H92:H96))</f>
        <v/>
      </c>
      <c r="I97" s="295"/>
    </row>
    <row r="98" spans="2:9" ht="12" customHeight="1" x14ac:dyDescent="0.15">
      <c r="B98" s="668" t="s">
        <v>88</v>
      </c>
      <c r="C98" s="289" t="str">
        <f>IF('植栽一覧　入力用'!B96="","",'植栽一覧　入力用'!B96)</f>
        <v/>
      </c>
      <c r="D98" s="290" t="str">
        <f>IF('植栽一覧　入力用'!E96="","",'植栽一覧　入力用'!E96)</f>
        <v/>
      </c>
      <c r="E98" s="291" t="str">
        <f>IF('植栽一覧　入力用'!F96="","",'植栽一覧　入力用'!F96)</f>
        <v/>
      </c>
      <c r="F98" s="292" t="str">
        <f>IF('植栽一覧　入力用'!G96="","",'植栽一覧　入力用'!G96)</f>
        <v/>
      </c>
      <c r="G98" s="198" t="str">
        <f>IF('植栽一覧　入力用'!H96="","",'植栽一覧　入力用'!H96)</f>
        <v/>
      </c>
      <c r="H98" s="293" t="str">
        <f>IF('植栽一覧　入力用'!I96="","",'植栽一覧　入力用'!I96)</f>
        <v/>
      </c>
      <c r="I98" s="294" t="str">
        <f>IF('植栽一覧　入力用'!J96="","",'植栽一覧　入力用'!J96)</f>
        <v/>
      </c>
    </row>
    <row r="99" spans="2:9" x14ac:dyDescent="0.15">
      <c r="B99" s="669"/>
      <c r="C99" s="289" t="str">
        <f>IF('植栽一覧　入力用'!B97="","",'植栽一覧　入力用'!B97)</f>
        <v/>
      </c>
      <c r="D99" s="290" t="str">
        <f>IF('植栽一覧　入力用'!E97="","",'植栽一覧　入力用'!E97)</f>
        <v/>
      </c>
      <c r="E99" s="291" t="str">
        <f>IF('植栽一覧　入力用'!F97="","",'植栽一覧　入力用'!F97)</f>
        <v/>
      </c>
      <c r="F99" s="292" t="str">
        <f>IF('植栽一覧　入力用'!G97="","",'植栽一覧　入力用'!G97)</f>
        <v/>
      </c>
      <c r="G99" s="198" t="str">
        <f>IF('植栽一覧　入力用'!H97="","",'植栽一覧　入力用'!H97)</f>
        <v/>
      </c>
      <c r="H99" s="293" t="str">
        <f>IF('植栽一覧　入力用'!I97="","",'植栽一覧　入力用'!I97)</f>
        <v/>
      </c>
      <c r="I99" s="294" t="str">
        <f>IF('植栽一覧　入力用'!J97="","",'植栽一覧　入力用'!J97)</f>
        <v/>
      </c>
    </row>
    <row r="100" spans="2:9" x14ac:dyDescent="0.15">
      <c r="B100" s="669"/>
      <c r="C100" s="289" t="str">
        <f>IF('植栽一覧　入力用'!B98="","",'植栽一覧　入力用'!B98)</f>
        <v/>
      </c>
      <c r="D100" s="290" t="str">
        <f>IF('植栽一覧　入力用'!E98="","",'植栽一覧　入力用'!E98)</f>
        <v/>
      </c>
      <c r="E100" s="291" t="str">
        <f>IF('植栽一覧　入力用'!F98="","",'植栽一覧　入力用'!F98)</f>
        <v/>
      </c>
      <c r="F100" s="292" t="str">
        <f>IF('植栽一覧　入力用'!G98="","",'植栽一覧　入力用'!G98)</f>
        <v/>
      </c>
      <c r="G100" s="198" t="str">
        <f>IF('植栽一覧　入力用'!H98="","",'植栽一覧　入力用'!H98)</f>
        <v/>
      </c>
      <c r="H100" s="293" t="str">
        <f>IF('植栽一覧　入力用'!I98="","",'植栽一覧　入力用'!I98)</f>
        <v/>
      </c>
      <c r="I100" s="294" t="str">
        <f>IF('植栽一覧　入力用'!J98="","",'植栽一覧　入力用'!J98)</f>
        <v/>
      </c>
    </row>
    <row r="101" spans="2:9" x14ac:dyDescent="0.15">
      <c r="B101" s="669"/>
      <c r="C101" s="289" t="str">
        <f>IF('植栽一覧　入力用'!B99="","",'植栽一覧　入力用'!B99)</f>
        <v/>
      </c>
      <c r="D101" s="290" t="str">
        <f>IF('植栽一覧　入力用'!E99="","",'植栽一覧　入力用'!E99)</f>
        <v/>
      </c>
      <c r="E101" s="291" t="str">
        <f>IF('植栽一覧　入力用'!F99="","",'植栽一覧　入力用'!F99)</f>
        <v/>
      </c>
      <c r="F101" s="292" t="str">
        <f>IF('植栽一覧　入力用'!G99="","",'植栽一覧　入力用'!G99)</f>
        <v/>
      </c>
      <c r="G101" s="198" t="str">
        <f>IF('植栽一覧　入力用'!H99="","",'植栽一覧　入力用'!H99)</f>
        <v/>
      </c>
      <c r="H101" s="293" t="str">
        <f>IF('植栽一覧　入力用'!I99="","",'植栽一覧　入力用'!I99)</f>
        <v/>
      </c>
      <c r="I101" s="294" t="str">
        <f>IF('植栽一覧　入力用'!J99="","",'植栽一覧　入力用'!J99)</f>
        <v/>
      </c>
    </row>
    <row r="102" spans="2:9" x14ac:dyDescent="0.15">
      <c r="B102" s="669"/>
      <c r="C102" s="289" t="str">
        <f>IF('植栽一覧　入力用'!B100="","",'植栽一覧　入力用'!B100)</f>
        <v/>
      </c>
      <c r="D102" s="290" t="str">
        <f>IF('植栽一覧　入力用'!E100="","",'植栽一覧　入力用'!E100)</f>
        <v/>
      </c>
      <c r="E102" s="291" t="str">
        <f>IF('植栽一覧　入力用'!F100="","",'植栽一覧　入力用'!F100)</f>
        <v/>
      </c>
      <c r="F102" s="292" t="str">
        <f>IF('植栽一覧　入力用'!G100="","",'植栽一覧　入力用'!G100)</f>
        <v/>
      </c>
      <c r="G102" s="198" t="str">
        <f>IF('植栽一覧　入力用'!H100="","",'植栽一覧　入力用'!H100)</f>
        <v/>
      </c>
      <c r="H102" s="293" t="str">
        <f>IF('植栽一覧　入力用'!I100="","",'植栽一覧　入力用'!I100)</f>
        <v/>
      </c>
      <c r="I102" s="294" t="str">
        <f>IF('植栽一覧　入力用'!J100="","",'植栽一覧　入力用'!J100)</f>
        <v/>
      </c>
    </row>
    <row r="103" spans="2:9" ht="19.5" customHeight="1" x14ac:dyDescent="0.15">
      <c r="B103" s="673"/>
      <c r="C103" s="675"/>
      <c r="D103" s="676"/>
      <c r="E103" s="676"/>
      <c r="F103" s="677"/>
      <c r="G103" s="295" t="s">
        <v>105</v>
      </c>
      <c r="H103" s="296" t="str">
        <f>IF(SUM(H98:H102)=0,"",SUM(H98:H102))</f>
        <v/>
      </c>
      <c r="I103" s="295"/>
    </row>
    <row r="104" spans="2:9" ht="12" customHeight="1" x14ac:dyDescent="0.15">
      <c r="B104" s="668" t="s">
        <v>85</v>
      </c>
      <c r="C104" s="289" t="str">
        <f>IF('植栽一覧　入力用'!B69="","",'植栽一覧　入力用'!B69)</f>
        <v/>
      </c>
      <c r="D104" s="290" t="str">
        <f>IF('植栽一覧　入力用'!E69="","",'植栽一覧　入力用'!E69)</f>
        <v/>
      </c>
      <c r="E104" s="291" t="str">
        <f>IF('植栽一覧　入力用'!F69="","",'植栽一覧　入力用'!F69)</f>
        <v/>
      </c>
      <c r="F104" s="292" t="str">
        <f>IF('植栽一覧　入力用'!G69="","",'植栽一覧　入力用'!G69)</f>
        <v/>
      </c>
      <c r="G104" s="198" t="str">
        <f>IF('植栽一覧　入力用'!H69="","",'植栽一覧　入力用'!H69)</f>
        <v/>
      </c>
      <c r="H104" s="307" t="str">
        <f>IF('植栽一覧　入力用'!I69="","",'植栽一覧　入力用'!I69)</f>
        <v/>
      </c>
      <c r="I104" s="294" t="str">
        <f>IF('植栽一覧　入力用'!J69="","",'植栽一覧　入力用'!J69)</f>
        <v/>
      </c>
    </row>
    <row r="105" spans="2:9" x14ac:dyDescent="0.15">
      <c r="B105" s="669"/>
      <c r="C105" s="289" t="str">
        <f>IF('植栽一覧　入力用'!B70="","",'植栽一覧　入力用'!B70)</f>
        <v/>
      </c>
      <c r="D105" s="290" t="str">
        <f>IF('植栽一覧　入力用'!E70="","",'植栽一覧　入力用'!E70)</f>
        <v/>
      </c>
      <c r="E105" s="291" t="str">
        <f>IF('植栽一覧　入力用'!F70="","",'植栽一覧　入力用'!F70)</f>
        <v/>
      </c>
      <c r="F105" s="292" t="str">
        <f>IF('植栽一覧　入力用'!G70="","",'植栽一覧　入力用'!G70)</f>
        <v/>
      </c>
      <c r="G105" s="198" t="str">
        <f>IF('植栽一覧　入力用'!H70="","",'植栽一覧　入力用'!H70)</f>
        <v/>
      </c>
      <c r="H105" s="307" t="str">
        <f>IF('植栽一覧　入力用'!I70="","",'植栽一覧　入力用'!I70)</f>
        <v/>
      </c>
      <c r="I105" s="294" t="str">
        <f>IF('植栽一覧　入力用'!J70="","",'植栽一覧　入力用'!J70)</f>
        <v/>
      </c>
    </row>
    <row r="106" spans="2:9" x14ac:dyDescent="0.15">
      <c r="B106" s="669"/>
      <c r="C106" s="289" t="str">
        <f>IF('植栽一覧　入力用'!B71="","",'植栽一覧　入力用'!B71)</f>
        <v/>
      </c>
      <c r="D106" s="290" t="str">
        <f>IF('植栽一覧　入力用'!E71="","",'植栽一覧　入力用'!E71)</f>
        <v/>
      </c>
      <c r="E106" s="291" t="str">
        <f>IF('植栽一覧　入力用'!F71="","",'植栽一覧　入力用'!F71)</f>
        <v/>
      </c>
      <c r="F106" s="292" t="str">
        <f>IF('植栽一覧　入力用'!G71="","",'植栽一覧　入力用'!G71)</f>
        <v/>
      </c>
      <c r="G106" s="198" t="str">
        <f>IF('植栽一覧　入力用'!H71="","",'植栽一覧　入力用'!H71)</f>
        <v/>
      </c>
      <c r="H106" s="307" t="str">
        <f>IF('植栽一覧　入力用'!I71="","",'植栽一覧　入力用'!I71)</f>
        <v/>
      </c>
      <c r="I106" s="294" t="str">
        <f>IF('植栽一覧　入力用'!J71="","",'植栽一覧　入力用'!J71)</f>
        <v/>
      </c>
    </row>
    <row r="107" spans="2:9" x14ac:dyDescent="0.15">
      <c r="B107" s="669"/>
      <c r="C107" s="289" t="str">
        <f>IF('植栽一覧　入力用'!B72="","",'植栽一覧　入力用'!B72)</f>
        <v/>
      </c>
      <c r="D107" s="290" t="str">
        <f>IF('植栽一覧　入力用'!E72="","",'植栽一覧　入力用'!E72)</f>
        <v/>
      </c>
      <c r="E107" s="291" t="str">
        <f>IF('植栽一覧　入力用'!F72="","",'植栽一覧　入力用'!F72)</f>
        <v/>
      </c>
      <c r="F107" s="292" t="str">
        <f>IF('植栽一覧　入力用'!G72="","",'植栽一覧　入力用'!G72)</f>
        <v/>
      </c>
      <c r="G107" s="198" t="str">
        <f>IF('植栽一覧　入力用'!H72="","",'植栽一覧　入力用'!H72)</f>
        <v/>
      </c>
      <c r="H107" s="307" t="str">
        <f>IF('植栽一覧　入力用'!I72="","",'植栽一覧　入力用'!I72)</f>
        <v/>
      </c>
      <c r="I107" s="294" t="str">
        <f>IF('植栽一覧　入力用'!J72="","",'植栽一覧　入力用'!J72)</f>
        <v/>
      </c>
    </row>
    <row r="108" spans="2:9" x14ac:dyDescent="0.15">
      <c r="B108" s="669"/>
      <c r="C108" s="289" t="str">
        <f>IF('植栽一覧　入力用'!B73="","",'植栽一覧　入力用'!B73)</f>
        <v/>
      </c>
      <c r="D108" s="290" t="str">
        <f>IF('植栽一覧　入力用'!E73="","",'植栽一覧　入力用'!E73)</f>
        <v/>
      </c>
      <c r="E108" s="291" t="str">
        <f>IF('植栽一覧　入力用'!F73="","",'植栽一覧　入力用'!F73)</f>
        <v/>
      </c>
      <c r="F108" s="292" t="str">
        <f>IF('植栽一覧　入力用'!G73="","",'植栽一覧　入力用'!G73)</f>
        <v/>
      </c>
      <c r="G108" s="198" t="str">
        <f>IF('植栽一覧　入力用'!H73="","",'植栽一覧　入力用'!H73)</f>
        <v/>
      </c>
      <c r="H108" s="307" t="str">
        <f>IF('植栽一覧　入力用'!I73="","",'植栽一覧　入力用'!I73)</f>
        <v/>
      </c>
      <c r="I108" s="294" t="str">
        <f>IF('植栽一覧　入力用'!J73="","",'植栽一覧　入力用'!J73)</f>
        <v/>
      </c>
    </row>
    <row r="109" spans="2:9" ht="19.5" customHeight="1" x14ac:dyDescent="0.15">
      <c r="B109" s="673"/>
      <c r="C109" s="670" t="s">
        <v>104</v>
      </c>
      <c r="D109" s="671"/>
      <c r="E109" s="671"/>
      <c r="F109" s="672"/>
      <c r="G109" s="295" t="s">
        <v>6</v>
      </c>
      <c r="H109" s="308" t="str">
        <f>IF(SUM(H104:H108)=0,"",SUM(H104:H108))</f>
        <v/>
      </c>
      <c r="I109" s="295"/>
    </row>
  </sheetData>
  <sheetProtection password="CCD1" sheet="1" objects="1" scenarios="1"/>
  <mergeCells count="34">
    <mergeCell ref="B104:B109"/>
    <mergeCell ref="C109:F109"/>
    <mergeCell ref="B86:B91"/>
    <mergeCell ref="C91:F91"/>
    <mergeCell ref="B92:B97"/>
    <mergeCell ref="C97:F97"/>
    <mergeCell ref="B98:B103"/>
    <mergeCell ref="C103:F103"/>
    <mergeCell ref="B63:B68"/>
    <mergeCell ref="C68:F68"/>
    <mergeCell ref="B69:B74"/>
    <mergeCell ref="C74:F74"/>
    <mergeCell ref="B75:B85"/>
    <mergeCell ref="C85:F85"/>
    <mergeCell ref="B51:B54"/>
    <mergeCell ref="C54:F54"/>
    <mergeCell ref="B59:B62"/>
    <mergeCell ref="C62:F62"/>
    <mergeCell ref="B55:B58"/>
    <mergeCell ref="C58:F58"/>
    <mergeCell ref="B47:B50"/>
    <mergeCell ref="C50:F50"/>
    <mergeCell ref="B4:B19"/>
    <mergeCell ref="C19:F19"/>
    <mergeCell ref="B20:B35"/>
    <mergeCell ref="C35:F35"/>
    <mergeCell ref="B36:B46"/>
    <mergeCell ref="C46:F46"/>
    <mergeCell ref="B1:I1"/>
    <mergeCell ref="B2:C3"/>
    <mergeCell ref="D2:F2"/>
    <mergeCell ref="G2:G3"/>
    <mergeCell ref="H2:H3"/>
    <mergeCell ref="I2:I3"/>
  </mergeCells>
  <phoneticPr fontId="17"/>
  <pageMargins left="0.98425196850393704" right="0.78740157480314965" top="0.59055118110236227" bottom="0.59055118110236227" header="0.51181102362204722" footer="0.51181102362204722"/>
  <pageSetup paperSize="9" orientation="portrait" r:id="rId1"/>
  <headerFooter alignWithMargins="0"/>
  <rowBreaks count="1" manualBreakCount="1">
    <brk id="62" min="1"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00"/>
  </sheetPr>
  <dimension ref="A1:BF218"/>
  <sheetViews>
    <sheetView view="pageBreakPreview" topLeftCell="B22" zoomScaleNormal="100" zoomScaleSheetLayoutView="100" workbookViewId="0">
      <selection activeCell="D18" sqref="D18"/>
    </sheetView>
  </sheetViews>
  <sheetFormatPr defaultRowHeight="15" customHeight="1" x14ac:dyDescent="0.15"/>
  <cols>
    <col min="1" max="1" width="4.875" style="30" hidden="1" customWidth="1"/>
    <col min="2" max="2" width="3.125" style="30" bestFit="1" customWidth="1"/>
    <col min="3" max="3" width="21.25" style="31" customWidth="1"/>
    <col min="4" max="4" width="16.25" style="31" customWidth="1"/>
    <col min="5" max="5" width="5" style="30" customWidth="1"/>
    <col min="6" max="6" width="8.75" style="32" customWidth="1"/>
    <col min="7" max="7" width="10" style="30" customWidth="1"/>
    <col min="8" max="8" width="8.75" style="30" customWidth="1"/>
    <col min="9" max="9" width="12.5" style="31" customWidth="1"/>
    <col min="10" max="16384" width="9" style="30"/>
  </cols>
  <sheetData>
    <row r="1" spans="1:58" ht="22.5" customHeight="1" x14ac:dyDescent="0.15">
      <c r="B1" s="679" t="s">
        <v>109</v>
      </c>
      <c r="C1" s="679"/>
      <c r="D1" s="679"/>
      <c r="E1" s="679"/>
      <c r="F1" s="679"/>
      <c r="G1" s="679"/>
      <c r="H1" s="679"/>
      <c r="I1" s="679"/>
    </row>
    <row r="2" spans="1:58" ht="18" customHeight="1" x14ac:dyDescent="0.15">
      <c r="B2" s="680" t="s">
        <v>59</v>
      </c>
      <c r="C2" s="497" t="s">
        <v>110</v>
      </c>
      <c r="D2" s="499"/>
      <c r="E2" s="682" t="s">
        <v>62</v>
      </c>
      <c r="F2" s="683" t="s">
        <v>63</v>
      </c>
      <c r="G2" s="682" t="s">
        <v>111</v>
      </c>
      <c r="H2" s="576"/>
      <c r="I2" s="685" t="s">
        <v>112</v>
      </c>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ht="18" customHeight="1" x14ac:dyDescent="0.15">
      <c r="B3" s="681"/>
      <c r="C3" s="297" t="s">
        <v>510</v>
      </c>
      <c r="D3" s="297" t="s">
        <v>66</v>
      </c>
      <c r="E3" s="581"/>
      <c r="F3" s="684"/>
      <c r="G3" s="581"/>
      <c r="H3" s="582"/>
      <c r="I3" s="686"/>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row>
    <row r="4" spans="1:58" ht="15" customHeight="1" x14ac:dyDescent="0.15">
      <c r="A4" s="30">
        <v>1</v>
      </c>
      <c r="B4" s="298"/>
      <c r="C4" s="299" t="str">
        <f>IF(ISERROR(VLOOKUP(A4,'施設調書(公園施設・ﾒｰｶｰ名) 入力用'!$C$3:$AN$452,9,FALSE)),"",(VLOOKUP(A4,'施設調書(公園施設・ﾒｰｶｰ名) 入力用'!$C$3:$AN$452,9,FALSE)))</f>
        <v>歩車道境界ブロック</v>
      </c>
      <c r="D4" s="299" t="str">
        <f>IF(ISERROR(VLOOKUP(A4,'施設調書(公園施設・ﾒｰｶｰ名) 入力用'!$C$3:$AN$452,13,FALSE)),"",(VLOOKUP(A4,'施設調書(公園施設・ﾒｰｶｰ名) 入力用'!$C$3:$AN$452,13,FALSE))&amp;"")</f>
        <v>150×200×600</v>
      </c>
      <c r="E4" s="300" t="str">
        <f>IF(ISERROR(VLOOKUP(A4,'施設調書(公園施設・ﾒｰｶｰ名) 入力用'!$C$3:$AN$452,17,FALSE)),"",(VLOOKUP(A4,'施設調書(公園施設・ﾒｰｶｰ名) 入力用'!$C$3:$AN$452,17,FALSE))&amp;"")</f>
        <v>m</v>
      </c>
      <c r="F4" s="301" t="str">
        <f>IF(ISERROR(VLOOKUP(A4,'施設調書(公園施設・ﾒｰｶｰ名) 入力用'!$C$3:$AN$452,18,FALSE)),"",(VLOOKUP(A4,'施設調書(公園施設・ﾒｰｶｰ名) 入力用'!$C$3:$AN$452,18,FALSE))&amp;"")</f>
        <v>80</v>
      </c>
      <c r="G4" s="678" t="str">
        <f>IF(ISERROR(VLOOKUP(A4,'施設調書(公園施設・ﾒｰｶｰ名) 入力用'!$C$3:$AN$452,28,FALSE)),"",(VLOOKUP(A4,'施設調書(公園施設・ﾒｰｶｰ名) 入力用'!$C$3:$AN$452,28,FALSE)))</f>
        <v>○○工業㈱</v>
      </c>
      <c r="H4" s="678"/>
      <c r="I4" s="302" t="str">
        <f>IF(ISERROR(VLOOKUP(A4,'施設調書(公園施設・ﾒｰｶｰ名) 入力用'!$C$3:$AN$452,30,FALSE)),"",(VLOOKUP(A4,'施設調書(公園施設・ﾒｰｶｰ名) 入力用'!$C$3:$AN$452,30,FALSE))&amp;"")</f>
        <v>043－○○○－×××</v>
      </c>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ht="15" customHeight="1" x14ac:dyDescent="0.15">
      <c r="A5" s="30">
        <v>2</v>
      </c>
      <c r="B5" s="298"/>
      <c r="C5" s="299" t="str">
        <f>IF(ISERROR(VLOOKUP(A5,'施設調書(公園施設・ﾒｰｶｰ名) 入力用'!$C$3:$AN$452,9,FALSE)),"",(VLOOKUP(A5,'施設調書(公園施設・ﾒｰｶｰ名) 入力用'!$C$3:$AN$452,9,FALSE)))</f>
        <v>点字ブロック</v>
      </c>
      <c r="D5" s="299" t="str">
        <f>IF(ISERROR(VLOOKUP(A5,'施設調書(公園施設・ﾒｰｶｰ名) 入力用'!$C$3:$AN$452,13,FALSE)),"",(VLOOKUP(A5,'施設調書(公園施設・ﾒｰｶｰ名) 入力用'!$C$3:$AN$452,13,FALSE))&amp;"")</f>
        <v>300×300×80</v>
      </c>
      <c r="E5" s="300" t="str">
        <f>IF(ISERROR(VLOOKUP(A5,'施設調書(公園施設・ﾒｰｶｰ名) 入力用'!$C$3:$AN$452,17,FALSE)),"",(VLOOKUP(A5,'施設調書(公園施設・ﾒｰｶｰ名) 入力用'!$C$3:$AN$452,17,FALSE))&amp;"")</f>
        <v>㎡</v>
      </c>
      <c r="F5" s="301" t="str">
        <f>IF(ISERROR(VLOOKUP(A5,'施設調書(公園施設・ﾒｰｶｰ名) 入力用'!$C$3:$AN$452,18,FALSE)),"",(VLOOKUP(A5,'施設調書(公園施設・ﾒｰｶｰ名) 入力用'!$C$3:$AN$452,18,FALSE))&amp;"")</f>
        <v>4.5</v>
      </c>
      <c r="G5" s="678" t="str">
        <f>IF(ISERROR(VLOOKUP(A5,'施設調書(公園施設・ﾒｰｶｰ名) 入力用'!$C$3:$AN$452,28,FALSE)),"",(VLOOKUP(A5,'施設調書(公園施設・ﾒｰｶｰ名) 入力用'!$C$3:$AN$452,28,FALSE)))</f>
        <v>○○セメント㈱</v>
      </c>
      <c r="H5" s="678"/>
      <c r="I5" s="302" t="str">
        <f>IF(ISERROR(VLOOKUP(A5,'施設調書(公園施設・ﾒｰｶｰ名) 入力用'!$C$3:$AN$452,30,FALSE)),"",(VLOOKUP(A5,'施設調書(公園施設・ﾒｰｶｰ名) 入力用'!$C$3:$AN$452,30,FALSE))&amp;"")</f>
        <v>043－○○○－×××</v>
      </c>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row>
    <row r="6" spans="1:58" ht="15" customHeight="1" x14ac:dyDescent="0.15">
      <c r="A6" s="30">
        <v>3</v>
      </c>
      <c r="B6" s="298"/>
      <c r="C6" s="299" t="str">
        <f>IF(ISERROR(VLOOKUP(A6,'施設調書(公園施設・ﾒｰｶｰ名) 入力用'!$C$3:$AN$452,9,FALSE)),"",(VLOOKUP(A6,'施設調書(公園施設・ﾒｰｶｰ名) 入力用'!$C$3:$AN$452,9,FALSE)))</f>
        <v>地先境界ブロック</v>
      </c>
      <c r="D6" s="299" t="str">
        <f>IF(ISERROR(VLOOKUP(A6,'施設調書(公園施設・ﾒｰｶｰ名) 入力用'!$C$3:$AN$452,13,FALSE)),"",(VLOOKUP(A6,'施設調書(公園施設・ﾒｰｶｰ名) 入力用'!$C$3:$AN$452,13,FALSE))&amp;"")</f>
        <v>150×200×600</v>
      </c>
      <c r="E6" s="300" t="str">
        <f>IF(ISERROR(VLOOKUP(A6,'施設調書(公園施設・ﾒｰｶｰ名) 入力用'!$C$3:$AN$452,17,FALSE)),"",(VLOOKUP(A6,'施設調書(公園施設・ﾒｰｶｰ名) 入力用'!$C$3:$AN$452,17,FALSE))&amp;"")</f>
        <v>m</v>
      </c>
      <c r="F6" s="301" t="str">
        <f>IF(ISERROR(VLOOKUP(A6,'施設調書(公園施設・ﾒｰｶｰ名) 入力用'!$C$3:$AN$452,18,FALSE)),"",(VLOOKUP(A6,'施設調書(公園施設・ﾒｰｶｰ名) 入力用'!$C$3:$AN$452,18,FALSE))&amp;"")</f>
        <v>8</v>
      </c>
      <c r="G6" s="678" t="str">
        <f>IF(ISERROR(VLOOKUP(A6,'施設調書(公園施設・ﾒｰｶｰ名) 入力用'!$C$3:$AN$452,28,FALSE)),"",(VLOOKUP(A6,'施設調書(公園施設・ﾒｰｶｰ名) 入力用'!$C$3:$AN$452,28,FALSE)))</f>
        <v>○○工業㈱</v>
      </c>
      <c r="H6" s="678"/>
      <c r="I6" s="302" t="str">
        <f>IF(ISERROR(VLOOKUP(A6,'施設調書(公園施設・ﾒｰｶｰ名) 入力用'!$C$3:$AN$452,30,FALSE)),"",(VLOOKUP(A6,'施設調書(公園施設・ﾒｰｶｰ名) 入力用'!$C$3:$AN$452,30,FALSE))&amp;"")</f>
        <v>043－○○○－×××</v>
      </c>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row>
    <row r="7" spans="1:58" ht="15" customHeight="1" x14ac:dyDescent="0.15">
      <c r="A7" s="30">
        <v>4</v>
      </c>
      <c r="B7" s="298"/>
      <c r="C7" s="299" t="str">
        <f>IF(ISERROR(VLOOKUP(A7,'施設調書(公園施設・ﾒｰｶｰ名) 入力用'!$C$3:$AN$452,9,FALSE)),"",(VLOOKUP(A7,'施設調書(公園施設・ﾒｰｶｰ名) 入力用'!$C$3:$AN$452,9,FALSE)))</f>
        <v>レンガ縁石</v>
      </c>
      <c r="D7" s="299" t="str">
        <f>IF(ISERROR(VLOOKUP(A7,'施設調書(公園施設・ﾒｰｶｰ名) 入力用'!$C$3:$AN$452,13,FALSE)),"",(VLOOKUP(A7,'施設調書(公園施設・ﾒｰｶｰ名) 入力用'!$C$3:$AN$452,13,FALSE))&amp;"")</f>
        <v>210×100×61</v>
      </c>
      <c r="E7" s="300" t="str">
        <f>IF(ISERROR(VLOOKUP(A7,'施設調書(公園施設・ﾒｰｶｰ名) 入力用'!$C$3:$AN$452,17,FALSE)),"",(VLOOKUP(A7,'施設調書(公園施設・ﾒｰｶｰ名) 入力用'!$C$3:$AN$452,17,FALSE))&amp;"")</f>
        <v>m</v>
      </c>
      <c r="F7" s="301" t="str">
        <f>IF(ISERROR(VLOOKUP(A7,'施設調書(公園施設・ﾒｰｶｰ名) 入力用'!$C$3:$AN$452,18,FALSE)),"",(VLOOKUP(A7,'施設調書(公園施設・ﾒｰｶｰ名) 入力用'!$C$3:$AN$452,18,FALSE))&amp;"")</f>
        <v>11.8</v>
      </c>
      <c r="G7" s="678" t="str">
        <f>IF(ISERROR(VLOOKUP(A7,'施設調書(公園施設・ﾒｰｶｰ名) 入力用'!$C$3:$AN$452,28,FALSE)),"",(VLOOKUP(A7,'施設調書(公園施設・ﾒｰｶｰ名) 入力用'!$C$3:$AN$452,28,FALSE)))</f>
        <v>○○煉瓦㈱</v>
      </c>
      <c r="H7" s="678"/>
      <c r="I7" s="302" t="str">
        <f>IF(ISERROR(VLOOKUP(A7,'施設調書(公園施設・ﾒｰｶｰ名) 入力用'!$C$3:$AN$452,30,FALSE)),"",(VLOOKUP(A7,'施設調書(公園施設・ﾒｰｶｰ名) 入力用'!$C$3:$AN$452,30,FALSE))&amp;"")</f>
        <v>043－○○○－×××</v>
      </c>
      <c r="K7" s="34"/>
      <c r="L7" s="34"/>
      <c r="M7" s="34"/>
      <c r="N7" s="34"/>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row>
    <row r="8" spans="1:58" ht="15" customHeight="1" x14ac:dyDescent="0.15">
      <c r="A8" s="30">
        <v>5</v>
      </c>
      <c r="B8" s="298"/>
      <c r="C8" s="299" t="str">
        <f>IF(ISERROR(VLOOKUP(A8,'施設調書(公園施設・ﾒｰｶｰ名) 入力用'!$C$3:$AN$452,9,FALSE)),"",(VLOOKUP(A8,'施設調書(公園施設・ﾒｰｶｰ名) 入力用'!$C$3:$AN$452,9,FALSE)))</f>
        <v>四阿</v>
      </c>
      <c r="D8" s="299" t="str">
        <f>IF(ISERROR(VLOOKUP(A8,'施設調書(公園施設・ﾒｰｶｰ名) 入力用'!$C$3:$AN$452,13,FALSE)),"",(VLOOKUP(A8,'施設調書(公園施設・ﾒｰｶｰ名) 入力用'!$C$3:$AN$452,13,FALSE))&amp;"")</f>
        <v>スチール４本柱</v>
      </c>
      <c r="E8" s="300" t="str">
        <f>IF(ISERROR(VLOOKUP(A8,'施設調書(公園施設・ﾒｰｶｰ名) 入力用'!$C$3:$AN$452,17,FALSE)),"",(VLOOKUP(A8,'施設調書(公園施設・ﾒｰｶｰ名) 入力用'!$C$3:$AN$452,17,FALSE))&amp;"")</f>
        <v>基</v>
      </c>
      <c r="F8" s="301" t="str">
        <f>IF(ISERROR(VLOOKUP(A8,'施設調書(公園施設・ﾒｰｶｰ名) 入力用'!$C$3:$AN$452,18,FALSE)),"",(VLOOKUP(A8,'施設調書(公園施設・ﾒｰｶｰ名) 入力用'!$C$3:$AN$452,18,FALSE))&amp;"")</f>
        <v>1</v>
      </c>
      <c r="G8" s="678" t="str">
        <f>IF(ISERROR(VLOOKUP(A8,'施設調書(公園施設・ﾒｰｶｰ名) 入力用'!$C$3:$AN$452,28,FALSE)),"",(VLOOKUP(A8,'施設調書(公園施設・ﾒｰｶｰ名) 入力用'!$C$3:$AN$452,28,FALSE)))</f>
        <v>㈱○○製作所</v>
      </c>
      <c r="H8" s="678"/>
      <c r="I8" s="302" t="str">
        <f>IF(ISERROR(VLOOKUP(A8,'施設調書(公園施設・ﾒｰｶｰ名) 入力用'!$C$3:$AN$452,30,FALSE)),"",(VLOOKUP(A8,'施設調書(公園施設・ﾒｰｶｰ名) 入力用'!$C$3:$AN$452,30,FALSE))&amp;"")</f>
        <v>043-○○○―×××</v>
      </c>
      <c r="K8" s="34"/>
      <c r="L8" s="34"/>
      <c r="M8" s="34"/>
      <c r="N8" s="34"/>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row>
    <row r="9" spans="1:58" ht="15" customHeight="1" x14ac:dyDescent="0.15">
      <c r="A9" s="30">
        <v>6</v>
      </c>
      <c r="B9" s="298"/>
      <c r="C9" s="299" t="str">
        <f>IF(ISERROR(VLOOKUP(A9,'施設調書(公園施設・ﾒｰｶｰ名) 入力用'!$C$3:$AN$452,9,FALSE)),"",(VLOOKUP(A9,'施設調書(公園施設・ﾒｰｶｰ名) 入力用'!$C$3:$AN$452,9,FALSE)))</f>
        <v>背付ベンチ１</v>
      </c>
      <c r="D9" s="299" t="str">
        <f>IF(ISERROR(VLOOKUP(A9,'施設調書(公園施設・ﾒｰｶｰ名) 入力用'!$C$3:$AN$452,13,FALSE)),"",(VLOOKUP(A9,'施設調書(公園施設・ﾒｰｶｰ名) 入力用'!$C$3:$AN$452,13,FALSE))&amp;"")</f>
        <v>W=１８００</v>
      </c>
      <c r="E9" s="300" t="str">
        <f>IF(ISERROR(VLOOKUP(A9,'施設調書(公園施設・ﾒｰｶｰ名) 入力用'!$C$3:$AN$452,17,FALSE)),"",(VLOOKUP(A9,'施設調書(公園施設・ﾒｰｶｰ名) 入力用'!$C$3:$AN$452,17,FALSE))&amp;"")</f>
        <v>基</v>
      </c>
      <c r="F9" s="301" t="str">
        <f>IF(ISERROR(VLOOKUP(A9,'施設調書(公園施設・ﾒｰｶｰ名) 入力用'!$C$3:$AN$452,18,FALSE)),"",(VLOOKUP(A9,'施設調書(公園施設・ﾒｰｶｰ名) 入力用'!$C$3:$AN$452,18,FALSE))&amp;"")</f>
        <v>1</v>
      </c>
      <c r="G9" s="678" t="str">
        <f>IF(ISERROR(VLOOKUP(A9,'施設調書(公園施設・ﾒｰｶｰ名) 入力用'!$C$3:$AN$452,28,FALSE)),"",(VLOOKUP(A9,'施設調書(公園施設・ﾒｰｶｰ名) 入力用'!$C$3:$AN$452,28,FALSE)))</f>
        <v>㈱○○製作所</v>
      </c>
      <c r="H9" s="678"/>
      <c r="I9" s="302" t="str">
        <f>IF(ISERROR(VLOOKUP(A9,'施設調書(公園施設・ﾒｰｶｰ名) 入力用'!$C$3:$AN$452,30,FALSE)),"",(VLOOKUP(A9,'施設調書(公園施設・ﾒｰｶｰ名) 入力用'!$C$3:$AN$452,30,FALSE))&amp;"")</f>
        <v>043－○○○－×××</v>
      </c>
      <c r="K9" s="34"/>
      <c r="L9" s="34"/>
      <c r="M9" s="34"/>
      <c r="N9" s="34"/>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row>
    <row r="10" spans="1:58" ht="15" customHeight="1" x14ac:dyDescent="0.15">
      <c r="A10" s="30">
        <v>7</v>
      </c>
      <c r="B10" s="298"/>
      <c r="C10" s="299" t="str">
        <f>IF(ISERROR(VLOOKUP(A10,'施設調書(公園施設・ﾒｰｶｰ名) 入力用'!$C$3:$AN$452,9,FALSE)),"",(VLOOKUP(A10,'施設調書(公園施設・ﾒｰｶｰ名) 入力用'!$C$3:$AN$452,9,FALSE)))</f>
        <v>背付ベンチ２</v>
      </c>
      <c r="D10" s="299" t="str">
        <f>IF(ISERROR(VLOOKUP(A10,'施設調書(公園施設・ﾒｰｶｰ名) 入力用'!$C$3:$AN$452,13,FALSE)),"",(VLOOKUP(A10,'施設調書(公園施設・ﾒｰｶｰ名) 入力用'!$C$3:$AN$452,13,FALSE))&amp;"")</f>
        <v>W=１８００</v>
      </c>
      <c r="E10" s="300" t="str">
        <f>IF(ISERROR(VLOOKUP(A10,'施設調書(公園施設・ﾒｰｶｰ名) 入力用'!$C$3:$AN$452,17,FALSE)),"",(VLOOKUP(A10,'施設調書(公園施設・ﾒｰｶｰ名) 入力用'!$C$3:$AN$452,17,FALSE))&amp;"")</f>
        <v>基</v>
      </c>
      <c r="F10" s="301" t="str">
        <f>IF(ISERROR(VLOOKUP(A10,'施設調書(公園施設・ﾒｰｶｰ名) 入力用'!$C$3:$AN$452,18,FALSE)),"",(VLOOKUP(A10,'施設調書(公園施設・ﾒｰｶｰ名) 入力用'!$C$3:$AN$452,18,FALSE))&amp;"")</f>
        <v>1</v>
      </c>
      <c r="G10" s="678" t="str">
        <f>IF(ISERROR(VLOOKUP(A10,'施設調書(公園施設・ﾒｰｶｰ名) 入力用'!$C$3:$AN$452,28,FALSE)),"",(VLOOKUP(A10,'施設調書(公園施設・ﾒｰｶｰ名) 入力用'!$C$3:$AN$452,28,FALSE)))</f>
        <v>㈱○○製作所</v>
      </c>
      <c r="H10" s="678"/>
      <c r="I10" s="302" t="str">
        <f>IF(ISERROR(VLOOKUP(A10,'施設調書(公園施設・ﾒｰｶｰ名) 入力用'!$C$3:$AN$452,30,FALSE)),"",(VLOOKUP(A10,'施設調書(公園施設・ﾒｰｶｰ名) 入力用'!$C$3:$AN$452,30,FALSE))&amp;"")</f>
        <v>043－○○○－×××</v>
      </c>
      <c r="K10" s="34"/>
      <c r="L10" s="34"/>
      <c r="M10" s="34"/>
      <c r="N10" s="34"/>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row>
    <row r="11" spans="1:58" ht="15" customHeight="1" x14ac:dyDescent="0.15">
      <c r="A11" s="30">
        <v>8</v>
      </c>
      <c r="B11" s="298"/>
      <c r="C11" s="299" t="str">
        <f>IF(ISERROR(VLOOKUP(A11,'施設調書(公園施設・ﾒｰｶｰ名) 入力用'!$C$3:$AN$452,9,FALSE)),"",(VLOOKUP(A11,'施設調書(公園施設・ﾒｰｶｰ名) 入力用'!$C$3:$AN$452,9,FALSE)))</f>
        <v>かまどベンチ１</v>
      </c>
      <c r="D11" s="299" t="str">
        <f>IF(ISERROR(VLOOKUP(A11,'施設調書(公園施設・ﾒｰｶｰ名) 入力用'!$C$3:$AN$452,13,FALSE)),"",(VLOOKUP(A11,'施設調書(公園施設・ﾒｰｶｰ名) 入力用'!$C$3:$AN$452,13,FALSE))&amp;"")</f>
        <v>W=１８００</v>
      </c>
      <c r="E11" s="300" t="str">
        <f>IF(ISERROR(VLOOKUP(A11,'施設調書(公園施設・ﾒｰｶｰ名) 入力用'!$C$3:$AN$452,17,FALSE)),"",(VLOOKUP(A11,'施設調書(公園施設・ﾒｰｶｰ名) 入力用'!$C$3:$AN$452,17,FALSE))&amp;"")</f>
        <v>基</v>
      </c>
      <c r="F11" s="301" t="str">
        <f>IF(ISERROR(VLOOKUP(A11,'施設調書(公園施設・ﾒｰｶｰ名) 入力用'!$C$3:$AN$452,18,FALSE)),"",(VLOOKUP(A11,'施設調書(公園施設・ﾒｰｶｰ名) 入力用'!$C$3:$AN$452,18,FALSE))&amp;"")</f>
        <v>1</v>
      </c>
      <c r="G11" s="678" t="str">
        <f>IF(ISERROR(VLOOKUP(A11,'施設調書(公園施設・ﾒｰｶｰ名) 入力用'!$C$3:$AN$452,28,FALSE)),"",(VLOOKUP(A11,'施設調書(公園施設・ﾒｰｶｰ名) 入力用'!$C$3:$AN$452,28,FALSE)))</f>
        <v>○○○㈱</v>
      </c>
      <c r="H11" s="678"/>
      <c r="I11" s="302" t="str">
        <f>IF(ISERROR(VLOOKUP(A11,'施設調書(公園施設・ﾒｰｶｰ名) 入力用'!$C$3:$AN$452,30,FALSE)),"",(VLOOKUP(A11,'施設調書(公園施設・ﾒｰｶｰ名) 入力用'!$C$3:$AN$452,30,FALSE))&amp;"")</f>
        <v>043－○○○－×××</v>
      </c>
      <c r="K11" s="34"/>
      <c r="L11" s="34"/>
      <c r="M11" s="34"/>
      <c r="N11" s="34"/>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row>
    <row r="12" spans="1:58" ht="15" customHeight="1" x14ac:dyDescent="0.15">
      <c r="A12" s="30">
        <v>9</v>
      </c>
      <c r="B12" s="303"/>
      <c r="C12" s="299" t="str">
        <f>IF(ISERROR(VLOOKUP(A12,'施設調書(公園施設・ﾒｰｶｰ名) 入力用'!$C$3:$AN$452,9,FALSE)),"",(VLOOKUP(A12,'施設調書(公園施設・ﾒｰｶｰ名) 入力用'!$C$3:$AN$452,9,FALSE)))</f>
        <v>かまどベンチ２</v>
      </c>
      <c r="D12" s="299" t="str">
        <f>IF(ISERROR(VLOOKUP(A12,'施設調書(公園施設・ﾒｰｶｰ名) 入力用'!$C$3:$AN$452,13,FALSE)),"",(VLOOKUP(A12,'施設調書(公園施設・ﾒｰｶｰ名) 入力用'!$C$3:$AN$452,13,FALSE))&amp;"")</f>
        <v>W=１８００</v>
      </c>
      <c r="E12" s="300" t="str">
        <f>IF(ISERROR(VLOOKUP(A12,'施設調書(公園施設・ﾒｰｶｰ名) 入力用'!$C$3:$AN$452,17,FALSE)),"",(VLOOKUP(A12,'施設調書(公園施設・ﾒｰｶｰ名) 入力用'!$C$3:$AN$452,17,FALSE))&amp;"")</f>
        <v>基</v>
      </c>
      <c r="F12" s="301" t="str">
        <f>IF(ISERROR(VLOOKUP(A12,'施設調書(公園施設・ﾒｰｶｰ名) 入力用'!$C$3:$AN$452,18,FALSE)),"",(VLOOKUP(A12,'施設調書(公園施設・ﾒｰｶｰ名) 入力用'!$C$3:$AN$452,18,FALSE))&amp;"")</f>
        <v>1</v>
      </c>
      <c r="G12" s="678" t="str">
        <f>IF(ISERROR(VLOOKUP(A12,'施設調書(公園施設・ﾒｰｶｰ名) 入力用'!$C$3:$AN$452,28,FALSE)),"",(VLOOKUP(A12,'施設調書(公園施設・ﾒｰｶｰ名) 入力用'!$C$3:$AN$452,28,FALSE)))</f>
        <v>○○○㈱</v>
      </c>
      <c r="H12" s="678"/>
      <c r="I12" s="302" t="str">
        <f>IF(ISERROR(VLOOKUP(A12,'施設調書(公園施設・ﾒｰｶｰ名) 入力用'!$C$3:$AN$452,30,FALSE)),"",(VLOOKUP(A12,'施設調書(公園施設・ﾒｰｶｰ名) 入力用'!$C$3:$AN$452,30,FALSE))&amp;"")</f>
        <v>043－○○○－×××</v>
      </c>
      <c r="K12" s="34"/>
      <c r="L12" s="34"/>
      <c r="M12" s="34"/>
      <c r="N12" s="34"/>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row>
    <row r="13" spans="1:58" ht="15" customHeight="1" x14ac:dyDescent="0.15">
      <c r="A13" s="30">
        <v>10</v>
      </c>
      <c r="B13" s="298"/>
      <c r="C13" s="299" t="str">
        <f>IF(ISERROR(VLOOKUP(A13,'施設調書(公園施設・ﾒｰｶｰ名) 入力用'!$C$3:$AN$452,9,FALSE)),"",(VLOOKUP(A13,'施設調書(公園施設・ﾒｰｶｰ名) 入力用'!$C$3:$AN$452,9,FALSE)))</f>
        <v>ムービング遊具A</v>
      </c>
      <c r="D13" s="299" t="str">
        <f>IF(ISERROR(VLOOKUP(A13,'施設調書(公園施設・ﾒｰｶｰ名) 入力用'!$C$3:$AN$452,13,FALSE)),"",(VLOOKUP(A13,'施設調書(公園施設・ﾒｰｶｰ名) 入力用'!$C$3:$AN$452,13,FALSE))&amp;"")</f>
        <v>イルカ</v>
      </c>
      <c r="E13" s="300" t="str">
        <f>IF(ISERROR(VLOOKUP(A13,'施設調書(公園施設・ﾒｰｶｰ名) 入力用'!$C$3:$AN$452,17,FALSE)),"",(VLOOKUP(A13,'施設調書(公園施設・ﾒｰｶｰ名) 入力用'!$C$3:$AN$452,17,FALSE))&amp;"")</f>
        <v>基</v>
      </c>
      <c r="F13" s="301" t="str">
        <f>IF(ISERROR(VLOOKUP(A13,'施設調書(公園施設・ﾒｰｶｰ名) 入力用'!$C$3:$AN$452,18,FALSE)),"",(VLOOKUP(A13,'施設調書(公園施設・ﾒｰｶｰ名) 入力用'!$C$3:$AN$452,18,FALSE))&amp;"")</f>
        <v>1</v>
      </c>
      <c r="G13" s="678" t="str">
        <f>IF(ISERROR(VLOOKUP(A13,'施設調書(公園施設・ﾒｰｶｰ名) 入力用'!$C$3:$AN$452,28,FALSE)),"",(VLOOKUP(A13,'施設調書(公園施設・ﾒｰｶｰ名) 入力用'!$C$3:$AN$452,28,FALSE)))</f>
        <v>○○産業㈱</v>
      </c>
      <c r="H13" s="678"/>
      <c r="I13" s="302" t="str">
        <f>IF(ISERROR(VLOOKUP(A13,'施設調書(公園施設・ﾒｰｶｰ名) 入力用'!$C$3:$AN$452,30,FALSE)),"",(VLOOKUP(A13,'施設調書(公園施設・ﾒｰｶｰ名) 入力用'!$C$3:$AN$452,30,FALSE))&amp;"")</f>
        <v>043－○○○－×××</v>
      </c>
      <c r="K13" s="34"/>
      <c r="L13" s="34"/>
      <c r="M13" s="34"/>
      <c r="N13" s="34"/>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row>
    <row r="14" spans="1:58" ht="15" customHeight="1" x14ac:dyDescent="0.15">
      <c r="A14" s="30">
        <v>11</v>
      </c>
      <c r="B14" s="303"/>
      <c r="C14" s="299" t="str">
        <f>IF(ISERROR(VLOOKUP(A14,'施設調書(公園施設・ﾒｰｶｰ名) 入力用'!$C$3:$AN$452,9,FALSE)),"",(VLOOKUP(A14,'施設調書(公園施設・ﾒｰｶｰ名) 入力用'!$C$3:$AN$452,9,FALSE)))</f>
        <v>ムービング遊具B</v>
      </c>
      <c r="D14" s="299" t="str">
        <f>IF(ISERROR(VLOOKUP(A14,'施設調書(公園施設・ﾒｰｶｰ名) 入力用'!$C$3:$AN$452,13,FALSE)),"",(VLOOKUP(A14,'施設調書(公園施設・ﾒｰｶｰ名) 入力用'!$C$3:$AN$452,13,FALSE))&amp;"")</f>
        <v>ウマ</v>
      </c>
      <c r="E14" s="300" t="str">
        <f>IF(ISERROR(VLOOKUP(A14,'施設調書(公園施設・ﾒｰｶｰ名) 入力用'!$C$3:$AN$452,17,FALSE)),"",(VLOOKUP(A14,'施設調書(公園施設・ﾒｰｶｰ名) 入力用'!$C$3:$AN$452,17,FALSE))&amp;"")</f>
        <v>基</v>
      </c>
      <c r="F14" s="301" t="str">
        <f>IF(ISERROR(VLOOKUP(A14,'施設調書(公園施設・ﾒｰｶｰ名) 入力用'!$C$3:$AN$452,18,FALSE)),"",(VLOOKUP(A14,'施設調書(公園施設・ﾒｰｶｰ名) 入力用'!$C$3:$AN$452,18,FALSE))&amp;"")</f>
        <v>1</v>
      </c>
      <c r="G14" s="678" t="str">
        <f>IF(ISERROR(VLOOKUP(A14,'施設調書(公園施設・ﾒｰｶｰ名) 入力用'!$C$3:$AN$452,28,FALSE)),"",(VLOOKUP(A14,'施設調書(公園施設・ﾒｰｶｰ名) 入力用'!$C$3:$AN$452,28,FALSE)))</f>
        <v>○○産業㈱</v>
      </c>
      <c r="H14" s="678"/>
      <c r="I14" s="302" t="str">
        <f>IF(ISERROR(VLOOKUP(A14,'施設調書(公園施設・ﾒｰｶｰ名) 入力用'!$C$3:$AN$452,30,FALSE)),"",(VLOOKUP(A14,'施設調書(公園施設・ﾒｰｶｰ名) 入力用'!$C$3:$AN$452,30,FALSE))&amp;"")</f>
        <v>043－○○○－×××</v>
      </c>
      <c r="K14" s="34"/>
      <c r="L14" s="34"/>
      <c r="M14" s="34"/>
      <c r="N14" s="34"/>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row>
    <row r="15" spans="1:58" ht="15" customHeight="1" x14ac:dyDescent="0.15">
      <c r="A15" s="30">
        <v>12</v>
      </c>
      <c r="B15" s="303"/>
      <c r="C15" s="299" t="str">
        <f>IF(ISERROR(VLOOKUP(A15,'施設調書(公園施設・ﾒｰｶｰ名) 入力用'!$C$3:$AN$452,9,FALSE)),"",(VLOOKUP(A15,'施設調書(公園施設・ﾒｰｶｰ名) 入力用'!$C$3:$AN$452,9,FALSE)))</f>
        <v>複合遊具</v>
      </c>
      <c r="D15" s="299" t="str">
        <f>IF(ISERROR(VLOOKUP(A15,'施設調書(公園施設・ﾒｰｶｰ名) 入力用'!$C$3:$AN$452,13,FALSE)),"",(VLOOKUP(A15,'施設調書(公園施設・ﾒｰｶｰ名) 入力用'!$C$3:$AN$452,13,FALSE))&amp;"")</f>
        <v>鋼製</v>
      </c>
      <c r="E15" s="300" t="str">
        <f>IF(ISERROR(VLOOKUP(A15,'施設調書(公園施設・ﾒｰｶｰ名) 入力用'!$C$3:$AN$452,17,FALSE)),"",(VLOOKUP(A15,'施設調書(公園施設・ﾒｰｶｰ名) 入力用'!$C$3:$AN$452,17,FALSE))&amp;"")</f>
        <v>基</v>
      </c>
      <c r="F15" s="301" t="str">
        <f>IF(ISERROR(VLOOKUP(A15,'施設調書(公園施設・ﾒｰｶｰ名) 入力用'!$C$3:$AN$452,18,FALSE)),"",(VLOOKUP(A15,'施設調書(公園施設・ﾒｰｶｰ名) 入力用'!$C$3:$AN$452,18,FALSE))&amp;"")</f>
        <v>1</v>
      </c>
      <c r="G15" s="678" t="str">
        <f>IF(ISERROR(VLOOKUP(A15,'施設調書(公園施設・ﾒｰｶｰ名) 入力用'!$C$3:$AN$452,28,FALSE)),"",(VLOOKUP(A15,'施設調書(公園施設・ﾒｰｶｰ名) 入力用'!$C$3:$AN$452,28,FALSE)))</f>
        <v>㈱○○製作所</v>
      </c>
      <c r="H15" s="678"/>
      <c r="I15" s="302" t="str">
        <f>IF(ISERROR(VLOOKUP(A15,'施設調書(公園施設・ﾒｰｶｰ名) 入力用'!$C$3:$AN$452,30,FALSE)),"",(VLOOKUP(A15,'施設調書(公園施設・ﾒｰｶｰ名) 入力用'!$C$3:$AN$452,30,FALSE))&amp;"")</f>
        <v>043－×××－△△△</v>
      </c>
      <c r="K15" s="34"/>
      <c r="L15" s="34"/>
      <c r="M15" s="34"/>
      <c r="N15" s="34"/>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row>
    <row r="16" spans="1:58" ht="15" customHeight="1" x14ac:dyDescent="0.15">
      <c r="A16" s="30">
        <v>13</v>
      </c>
      <c r="B16" s="303"/>
      <c r="C16" s="299" t="str">
        <f>IF(ISERROR(VLOOKUP(A16,'施設調書(公園施設・ﾒｰｶｰ名) 入力用'!$C$3:$AN$452,9,FALSE)),"",(VLOOKUP(A16,'施設調書(公園施設・ﾒｰｶｰ名) 入力用'!$C$3:$AN$452,9,FALSE)))</f>
        <v>水飲み</v>
      </c>
      <c r="D16" s="299" t="str">
        <f>IF(ISERROR(VLOOKUP(A16,'施設調書(公園施設・ﾒｰｶｰ名) 入力用'!$C$3:$AN$452,13,FALSE)),"",(VLOOKUP(A16,'施設調書(公園施設・ﾒｰｶｰ名) 入力用'!$C$3:$AN$452,13,FALSE))&amp;"")</f>
        <v>H=750　自閉式水栓</v>
      </c>
      <c r="E16" s="300" t="str">
        <f>IF(ISERROR(VLOOKUP(A16,'施設調書(公園施設・ﾒｰｶｰ名) 入力用'!$C$3:$AN$452,17,FALSE)),"",(VLOOKUP(A16,'施設調書(公園施設・ﾒｰｶｰ名) 入力用'!$C$3:$AN$452,17,FALSE))&amp;"")</f>
        <v>基</v>
      </c>
      <c r="F16" s="301" t="str">
        <f>IF(ISERROR(VLOOKUP(A16,'施設調書(公園施設・ﾒｰｶｰ名) 入力用'!$C$3:$AN$452,18,FALSE)),"",(VLOOKUP(A16,'施設調書(公園施設・ﾒｰｶｰ名) 入力用'!$C$3:$AN$452,18,FALSE))&amp;"")</f>
        <v>1</v>
      </c>
      <c r="G16" s="678" t="str">
        <f>IF(ISERROR(VLOOKUP(A16,'施設調書(公園施設・ﾒｰｶｰ名) 入力用'!$C$3:$AN$452,28,FALSE)),"",(VLOOKUP(A16,'施設調書(公園施設・ﾒｰｶｰ名) 入力用'!$C$3:$AN$452,28,FALSE)))</f>
        <v>○○○㈱</v>
      </c>
      <c r="H16" s="678"/>
      <c r="I16" s="302" t="str">
        <f>IF(ISERROR(VLOOKUP(A16,'施設調書(公園施設・ﾒｰｶｰ名) 入力用'!$C$3:$AN$452,30,FALSE)),"",(VLOOKUP(A16,'施設調書(公園施設・ﾒｰｶｰ名) 入力用'!$C$3:$AN$452,30,FALSE))&amp;"")</f>
        <v>０４３－×××－×××</v>
      </c>
      <c r="K16" s="34"/>
      <c r="L16" s="34"/>
      <c r="M16" s="34"/>
      <c r="N16" s="34"/>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ht="15" customHeight="1" x14ac:dyDescent="0.15">
      <c r="A17" s="30">
        <v>14</v>
      </c>
      <c r="B17" s="303"/>
      <c r="C17" s="299" t="str">
        <f>IF(ISERROR(VLOOKUP(A17,'施設調書(公園施設・ﾒｰｶｰ名) 入力用'!$C$3:$AN$452,9,FALSE)),"",(VLOOKUP(A17,'施設調書(公園施設・ﾒｰｶｰ名) 入力用'!$C$3:$AN$452,9,FALSE)))</f>
        <v>駐車場</v>
      </c>
      <c r="D17" s="299" t="str">
        <f>IF(ISERROR(VLOOKUP(A17,'施設調書(公園施設・ﾒｰｶｰ名) 入力用'!$C$3:$AN$452,13,FALSE)),"",(VLOOKUP(A17,'施設調書(公園施設・ﾒｰｶｰ名) 入力用'!$C$3:$AN$452,13,FALSE))&amp;"")</f>
        <v/>
      </c>
      <c r="E17" s="300" t="str">
        <f>IF(ISERROR(VLOOKUP(A17,'施設調書(公園施設・ﾒｰｶｰ名) 入力用'!$C$3:$AN$452,17,FALSE)),"",(VLOOKUP(A17,'施設調書(公園施設・ﾒｰｶｰ名) 入力用'!$C$3:$AN$452,17,FALSE))&amp;"")</f>
        <v>個所</v>
      </c>
      <c r="F17" s="301" t="str">
        <f>IF(ISERROR(VLOOKUP(A17,'施設調書(公園施設・ﾒｰｶｰ名) 入力用'!$C$3:$AN$452,18,FALSE)),"",(VLOOKUP(A17,'施設調書(公園施設・ﾒｰｶｰ名) 入力用'!$C$3:$AN$452,18,FALSE))&amp;"")</f>
        <v>1</v>
      </c>
      <c r="G17" s="678" t="str">
        <f>IF(ISERROR(VLOOKUP(A17,'施設調書(公園施設・ﾒｰｶｰ名) 入力用'!$C$3:$AN$452,28,FALSE)),"",(VLOOKUP(A17,'施設調書(公園施設・ﾒｰｶｰ名) 入力用'!$C$3:$AN$452,28,FALSE)))</f>
        <v>○○○㈱</v>
      </c>
      <c r="H17" s="678"/>
      <c r="I17" s="302" t="str">
        <f>IF(ISERROR(VLOOKUP(A17,'施設調書(公園施設・ﾒｰｶｰ名) 入力用'!$C$3:$AN$452,30,FALSE)),"",(VLOOKUP(A17,'施設調書(公園施設・ﾒｰｶｰ名) 入力用'!$C$3:$AN$452,30,FALSE))&amp;"")</f>
        <v>０４３－×××－×××</v>
      </c>
      <c r="K17" s="34"/>
      <c r="L17" s="34"/>
      <c r="M17" s="34"/>
      <c r="N17" s="34"/>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row>
    <row r="18" spans="1:58" ht="15" customHeight="1" x14ac:dyDescent="0.15">
      <c r="A18" s="30">
        <v>15</v>
      </c>
      <c r="B18" s="303"/>
      <c r="C18" s="299" t="str">
        <f>IF(ISERROR(VLOOKUP(A18,'施設調書(公園施設・ﾒｰｶｰ名) 入力用'!$C$3:$AN$452,9,FALSE)),"",(VLOOKUP(A18,'施設調書(公園施設・ﾒｰｶｰ名) 入力用'!$C$3:$AN$452,9,FALSE)))</f>
        <v>便所</v>
      </c>
      <c r="D18" s="299" t="str">
        <f>IF(ISERROR(VLOOKUP(A18,'施設調書(公園施設・ﾒｰｶｰ名) 入力用'!$C$3:$AN$452,13,FALSE)),"",(VLOOKUP(A18,'施設調書(公園施設・ﾒｰｶｰ名) 入力用'!$C$3:$AN$452,13,FALSE))&amp;"")</f>
        <v>アルミサンドイッチパネル</v>
      </c>
      <c r="E18" s="300" t="str">
        <f>IF(ISERROR(VLOOKUP(A18,'施設調書(公園施設・ﾒｰｶｰ名) 入力用'!$C$3:$AN$452,17,FALSE)),"",(VLOOKUP(A18,'施設調書(公園施設・ﾒｰｶｰ名) 入力用'!$C$3:$AN$452,17,FALSE))&amp;"")</f>
        <v>棟</v>
      </c>
      <c r="F18" s="301" t="str">
        <f>IF(ISERROR(VLOOKUP(A18,'施設調書(公園施設・ﾒｰｶｰ名) 入力用'!$C$3:$AN$452,18,FALSE)),"",(VLOOKUP(A18,'施設調書(公園施設・ﾒｰｶｰ名) 入力用'!$C$3:$AN$452,18,FALSE))&amp;"")</f>
        <v>1</v>
      </c>
      <c r="G18" s="678" t="str">
        <f>IF(ISERROR(VLOOKUP(A18,'施設調書(公園施設・ﾒｰｶｰ名) 入力用'!$C$3:$AN$452,28,FALSE)),"",(VLOOKUP(A18,'施設調書(公園施設・ﾒｰｶｰ名) 入力用'!$C$3:$AN$452,28,FALSE)))</f>
        <v>○○○㈱</v>
      </c>
      <c r="H18" s="678"/>
      <c r="I18" s="302" t="str">
        <f>IF(ISERROR(VLOOKUP(A18,'施設調書(公園施設・ﾒｰｶｰ名) 入力用'!$C$3:$AN$452,30,FALSE)),"",(VLOOKUP(A18,'施設調書(公園施設・ﾒｰｶｰ名) 入力用'!$C$3:$AN$452,30,FALSE))&amp;"")</f>
        <v>０４３－×××－×××</v>
      </c>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row>
    <row r="19" spans="1:58" ht="15" customHeight="1" x14ac:dyDescent="0.15">
      <c r="A19" s="30">
        <v>16</v>
      </c>
      <c r="B19" s="303"/>
      <c r="C19" s="299" t="str">
        <f>IF(ISERROR(VLOOKUP(A19,'施設調書(公園施設・ﾒｰｶｰ名) 入力用'!$C$3:$AN$452,9,FALSE)),"",(VLOOKUP(A19,'施設調書(公園施設・ﾒｰｶｰ名) 入力用'!$C$3:$AN$452,9,FALSE)))</f>
        <v>外柵A</v>
      </c>
      <c r="D19" s="299" t="str">
        <f>IF(ISERROR(VLOOKUP(A19,'施設調書(公園施設・ﾒｰｶｰ名) 入力用'!$C$3:$AN$452,13,FALSE)),"",(VLOOKUP(A19,'施設調書(公園施設・ﾒｰｶｰ名) 入力用'!$C$3:$AN$452,13,FALSE))&amp;"")</f>
        <v>H=650＠2000</v>
      </c>
      <c r="E19" s="300" t="str">
        <f>IF(ISERROR(VLOOKUP(A19,'施設調書(公園施設・ﾒｰｶｰ名) 入力用'!$C$3:$AN$452,17,FALSE)),"",(VLOOKUP(A19,'施設調書(公園施設・ﾒｰｶｰ名) 入力用'!$C$3:$AN$452,17,FALSE))&amp;"")</f>
        <v>m</v>
      </c>
      <c r="F19" s="301" t="str">
        <f>IF(ISERROR(VLOOKUP(A19,'施設調書(公園施設・ﾒｰｶｰ名) 入力用'!$C$3:$AN$452,18,FALSE)),"",(VLOOKUP(A19,'施設調書(公園施設・ﾒｰｶｰ名) 入力用'!$C$3:$AN$452,18,FALSE))&amp;"")</f>
        <v>55.61</v>
      </c>
      <c r="G19" s="678" t="str">
        <f>IF(ISERROR(VLOOKUP(A19,'施設調書(公園施設・ﾒｰｶｰ名) 入力用'!$C$3:$AN$452,28,FALSE)),"",(VLOOKUP(A19,'施設調書(公園施設・ﾒｰｶｰ名) 入力用'!$C$3:$AN$452,28,FALSE)))</f>
        <v>○○エクステリア㈱</v>
      </c>
      <c r="H19" s="678"/>
      <c r="I19" s="302" t="str">
        <f>IF(ISERROR(VLOOKUP(A19,'施設調書(公園施設・ﾒｰｶｰ名) 入力用'!$C$3:$AN$452,30,FALSE)),"",(VLOOKUP(A19,'施設調書(公園施設・ﾒｰｶｰ名) 入力用'!$C$3:$AN$452,30,FALSE))&amp;"")</f>
        <v>０４３－△△△－×××</v>
      </c>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row>
    <row r="20" spans="1:58" ht="15" customHeight="1" x14ac:dyDescent="0.15">
      <c r="A20" s="30">
        <v>17</v>
      </c>
      <c r="B20" s="298"/>
      <c r="C20" s="299" t="str">
        <f>IF(ISERROR(VLOOKUP(A20,'施設調書(公園施設・ﾒｰｶｰ名) 入力用'!$C$3:$AN$452,9,FALSE)),"",(VLOOKUP(A20,'施設調書(公園施設・ﾒｰｶｰ名) 入力用'!$C$3:$AN$452,9,FALSE)))</f>
        <v>外柵B</v>
      </c>
      <c r="D20" s="299" t="str">
        <f>IF(ISERROR(VLOOKUP(A20,'施設調書(公園施設・ﾒｰｶｰ名) 入力用'!$C$3:$AN$452,13,FALSE)),"",(VLOOKUP(A20,'施設調書(公園施設・ﾒｰｶｰ名) 入力用'!$C$3:$AN$452,13,FALSE))&amp;"")</f>
        <v>H=1,500＠2000</v>
      </c>
      <c r="E20" s="300" t="str">
        <f>IF(ISERROR(VLOOKUP(A20,'施設調書(公園施設・ﾒｰｶｰ名) 入力用'!$C$3:$AN$452,17,FALSE)),"",(VLOOKUP(A20,'施設調書(公園施設・ﾒｰｶｰ名) 入力用'!$C$3:$AN$452,17,FALSE))&amp;"")</f>
        <v>m</v>
      </c>
      <c r="F20" s="301" t="str">
        <f>IF(ISERROR(VLOOKUP(A20,'施設調書(公園施設・ﾒｰｶｰ名) 入力用'!$C$3:$AN$452,18,FALSE)),"",(VLOOKUP(A20,'施設調書(公園施設・ﾒｰｶｰ名) 入力用'!$C$3:$AN$452,18,FALSE))&amp;"")</f>
        <v>36.65</v>
      </c>
      <c r="G20" s="678" t="str">
        <f>IF(ISERROR(VLOOKUP(A20,'施設調書(公園施設・ﾒｰｶｰ名) 入力用'!$C$3:$AN$452,28,FALSE)),"",(VLOOKUP(A20,'施設調書(公園施設・ﾒｰｶｰ名) 入力用'!$C$3:$AN$452,28,FALSE)))</f>
        <v>○○エクステリア㈱</v>
      </c>
      <c r="H20" s="678"/>
      <c r="I20" s="302" t="str">
        <f>IF(ISERROR(VLOOKUP(A20,'施設調書(公園施設・ﾒｰｶｰ名) 入力用'!$C$3:$AN$452,30,FALSE)),"",(VLOOKUP(A20,'施設調書(公園施設・ﾒｰｶｰ名) 入力用'!$C$3:$AN$452,30,FALSE))&amp;"")</f>
        <v>０４３－△△△－×××</v>
      </c>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row>
    <row r="21" spans="1:58" ht="15" customHeight="1" x14ac:dyDescent="0.15">
      <c r="A21" s="30">
        <v>18</v>
      </c>
      <c r="B21" s="303"/>
      <c r="C21" s="299" t="str">
        <f>IF(ISERROR(VLOOKUP(A21,'施設調書(公園施設・ﾒｰｶｰ名) 入力用'!$C$3:$AN$452,9,FALSE)),"",(VLOOKUP(A21,'施設調書(公園施設・ﾒｰｶｰ名) 入力用'!$C$3:$AN$452,9,FALSE)))</f>
        <v>車止め</v>
      </c>
      <c r="D21" s="299" t="str">
        <f>IF(ISERROR(VLOOKUP(A21,'施設調書(公園施設・ﾒｰｶｰ名) 入力用'!$C$3:$AN$452,13,FALSE)),"",(VLOOKUP(A21,'施設調書(公園施設・ﾒｰｶｰ名) 入力用'!$C$3:$AN$452,13,FALSE))&amp;"")</f>
        <v>Φ250、H=450</v>
      </c>
      <c r="E21" s="300" t="str">
        <f>IF(ISERROR(VLOOKUP(A21,'施設調書(公園施設・ﾒｰｶｰ名) 入力用'!$C$3:$AN$452,17,FALSE)),"",(VLOOKUP(A21,'施設調書(公園施設・ﾒｰｶｰ名) 入力用'!$C$3:$AN$452,17,FALSE))&amp;"")</f>
        <v>基</v>
      </c>
      <c r="F21" s="301" t="str">
        <f>IF(ISERROR(VLOOKUP(A21,'施設調書(公園施設・ﾒｰｶｰ名) 入力用'!$C$3:$AN$452,18,FALSE)),"",(VLOOKUP(A21,'施設調書(公園施設・ﾒｰｶｰ名) 入力用'!$C$3:$AN$452,18,FALSE))&amp;"")</f>
        <v>6</v>
      </c>
      <c r="G21" s="678" t="str">
        <f>IF(ISERROR(VLOOKUP(A21,'施設調書(公園施設・ﾒｰｶｰ名) 入力用'!$C$3:$AN$452,28,FALSE)),"",(VLOOKUP(A21,'施設調書(公園施設・ﾒｰｶｰ名) 入力用'!$C$3:$AN$452,28,FALSE)))</f>
        <v>○○エクステリア㈱</v>
      </c>
      <c r="H21" s="678"/>
      <c r="I21" s="302" t="str">
        <f>IF(ISERROR(VLOOKUP(A21,'施設調書(公園施設・ﾒｰｶｰ名) 入力用'!$C$3:$AN$452,30,FALSE)),"",(VLOOKUP(A21,'施設調書(公園施設・ﾒｰｶｰ名) 入力用'!$C$3:$AN$452,30,FALSE))&amp;"")</f>
        <v>０４３－×××－999</v>
      </c>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row>
    <row r="22" spans="1:58" ht="15" customHeight="1" x14ac:dyDescent="0.15">
      <c r="A22" s="30">
        <v>19</v>
      </c>
      <c r="B22" s="303"/>
      <c r="C22" s="299" t="str">
        <f>IF(ISERROR(VLOOKUP(A22,'施設調書(公園施設・ﾒｰｶｰ名) 入力用'!$C$3:$AN$452,9,FALSE)),"",(VLOOKUP(A22,'施設調書(公園施設・ﾒｰｶｰ名) 入力用'!$C$3:$AN$452,9,FALSE)))</f>
        <v>園名板</v>
      </c>
      <c r="D22" s="299" t="str">
        <f>IF(ISERROR(VLOOKUP(A22,'施設調書(公園施設・ﾒｰｶｰ名) 入力用'!$C$3:$AN$452,13,FALSE)),"",(VLOOKUP(A22,'施設調書(公園施設・ﾒｰｶｰ名) 入力用'!$C$3:$AN$452,13,FALSE))&amp;"")</f>
        <v>H=1,400</v>
      </c>
      <c r="E22" s="300" t="str">
        <f>IF(ISERROR(VLOOKUP(A22,'施設調書(公園施設・ﾒｰｶｰ名) 入力用'!$C$3:$AN$452,17,FALSE)),"",(VLOOKUP(A22,'施設調書(公園施設・ﾒｰｶｰ名) 入力用'!$C$3:$AN$452,17,FALSE))&amp;"")</f>
        <v>基</v>
      </c>
      <c r="F22" s="301" t="str">
        <f>IF(ISERROR(VLOOKUP(A22,'施設調書(公園施設・ﾒｰｶｰ名) 入力用'!$C$3:$AN$452,18,FALSE)),"",(VLOOKUP(A22,'施設調書(公園施設・ﾒｰｶｰ名) 入力用'!$C$3:$AN$452,18,FALSE))&amp;"")</f>
        <v>1</v>
      </c>
      <c r="G22" s="678" t="str">
        <f>IF(ISERROR(VLOOKUP(A22,'施設調書(公園施設・ﾒｰｶｰ名) 入力用'!$C$3:$AN$452,28,FALSE)),"",(VLOOKUP(A22,'施設調書(公園施設・ﾒｰｶｰ名) 入力用'!$C$3:$AN$452,28,FALSE)))</f>
        <v>○○物産㈱</v>
      </c>
      <c r="H22" s="678"/>
      <c r="I22" s="302" t="str">
        <f>IF(ISERROR(VLOOKUP(A22,'施設調書(公園施設・ﾒｰｶｰ名) 入力用'!$C$3:$AN$452,30,FALSE)),"",(VLOOKUP(A22,'施設調書(公園施設・ﾒｰｶｰ名) 入力用'!$C$3:$AN$452,30,FALSE))&amp;"")</f>
        <v>０４３－×××－888</v>
      </c>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row>
    <row r="23" spans="1:58" ht="15" customHeight="1" x14ac:dyDescent="0.15">
      <c r="A23" s="30">
        <v>20</v>
      </c>
      <c r="B23" s="304"/>
      <c r="C23" s="299" t="str">
        <f>IF(ISERROR(VLOOKUP(A23,'施設調書(公園施設・ﾒｰｶｰ名) 入力用'!$C$3:$AN$452,9,FALSE)),"",(VLOOKUP(A23,'施設調書(公園施設・ﾒｰｶｰ名) 入力用'!$C$3:$AN$452,9,FALSE)))</f>
        <v>照明灯</v>
      </c>
      <c r="D23" s="299" t="str">
        <f>IF(ISERROR(VLOOKUP(A23,'施設調書(公園施設・ﾒｰｶｰ名) 入力用'!$C$3:$AN$452,13,FALSE)),"",(VLOOKUP(A23,'施設調書(公園施設・ﾒｰｶｰ名) 入力用'!$C$3:$AN$452,13,FALSE))&amp;"")</f>
        <v>LED72W、グローブ型</v>
      </c>
      <c r="E23" s="300" t="str">
        <f>IF(ISERROR(VLOOKUP(A23,'施設調書(公園施設・ﾒｰｶｰ名) 入力用'!$C$3:$AN$452,17,FALSE)),"",(VLOOKUP(A23,'施設調書(公園施設・ﾒｰｶｰ名) 入力用'!$C$3:$AN$452,17,FALSE))&amp;"")</f>
        <v>基</v>
      </c>
      <c r="F23" s="301" t="str">
        <f>IF(ISERROR(VLOOKUP(A23,'施設調書(公園施設・ﾒｰｶｰ名) 入力用'!$C$3:$AN$452,18,FALSE)),"",(VLOOKUP(A23,'施設調書(公園施設・ﾒｰｶｰ名) 入力用'!$C$3:$AN$452,18,FALSE))&amp;"")</f>
        <v>2</v>
      </c>
      <c r="G23" s="678" t="str">
        <f>IF(ISERROR(VLOOKUP(A23,'施設調書(公園施設・ﾒｰｶｰ名) 入力用'!$C$3:$AN$452,28,FALSE)),"",(VLOOKUP(A23,'施設調書(公園施設・ﾒｰｶｰ名) 入力用'!$C$3:$AN$452,28,FALSE)))</f>
        <v>○○電気㈱　</v>
      </c>
      <c r="H23" s="678"/>
      <c r="I23" s="302" t="str">
        <f>IF(ISERROR(VLOOKUP(A23,'施設調書(公園施設・ﾒｰｶｰ名) 入力用'!$C$3:$AN$452,30,FALSE)),"",(VLOOKUP(A23,'施設調書(公園施設・ﾒｰｶｰ名) 入力用'!$C$3:$AN$452,30,FALSE))&amp;"")</f>
        <v>０４３－×××－×××</v>
      </c>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row>
    <row r="24" spans="1:58" ht="15" customHeight="1" x14ac:dyDescent="0.15">
      <c r="A24" s="30">
        <v>21</v>
      </c>
      <c r="B24" s="304"/>
      <c r="C24" s="299" t="str">
        <f>IF(ISERROR(VLOOKUP(A24,'施設調書(公園施設・ﾒｰｶｰ名) 入力用'!$C$3:$AN$452,9,FALSE)),"",(VLOOKUP(A24,'施設調書(公園施設・ﾒｰｶｰ名) 入力用'!$C$3:$AN$452,9,FALSE)))</f>
        <v>引込柱</v>
      </c>
      <c r="D24" s="299" t="str">
        <f>IF(ISERROR(VLOOKUP(A24,'施設調書(公園施設・ﾒｰｶｰ名) 入力用'!$C$3:$AN$452,13,FALSE)),"",(VLOOKUP(A24,'施設調書(公園施設・ﾒｰｶｰ名) 入力用'!$C$3:$AN$452,13,FALSE))&amp;"")</f>
        <v>鋼管カラーポール</v>
      </c>
      <c r="E24" s="300" t="str">
        <f>IF(ISERROR(VLOOKUP(A24,'施設調書(公園施設・ﾒｰｶｰ名) 入力用'!$C$3:$AN$452,17,FALSE)),"",(VLOOKUP(A24,'施設調書(公園施設・ﾒｰｶｰ名) 入力用'!$C$3:$AN$452,17,FALSE))&amp;"")</f>
        <v>基</v>
      </c>
      <c r="F24" s="301" t="str">
        <f>IF(ISERROR(VLOOKUP(A24,'施設調書(公園施設・ﾒｰｶｰ名) 入力用'!$C$3:$AN$452,18,FALSE)),"",(VLOOKUP(A24,'施設調書(公園施設・ﾒｰｶｰ名) 入力用'!$C$3:$AN$452,18,FALSE))&amp;"")</f>
        <v>1</v>
      </c>
      <c r="G24" s="678" t="str">
        <f>IF(ISERROR(VLOOKUP(A24,'施設調書(公園施設・ﾒｰｶｰ名) 入力用'!$C$3:$AN$452,28,FALSE)),"",(VLOOKUP(A24,'施設調書(公園施設・ﾒｰｶｰ名) 入力用'!$C$3:$AN$452,28,FALSE)))</f>
        <v>○○鋼管㈱</v>
      </c>
      <c r="H24" s="678"/>
      <c r="I24" s="302" t="str">
        <f>IF(ISERROR(VLOOKUP(A24,'施設調書(公園施設・ﾒｰｶｰ名) 入力用'!$C$3:$AN$452,30,FALSE)),"",(VLOOKUP(A24,'施設調書(公園施設・ﾒｰｶｰ名) 入力用'!$C$3:$AN$452,30,FALSE))&amp;"")</f>
        <v>０４３－×××－×××</v>
      </c>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ht="15" customHeight="1" x14ac:dyDescent="0.15">
      <c r="A25" s="30">
        <v>22</v>
      </c>
      <c r="B25" s="304"/>
      <c r="C25" s="299" t="str">
        <f>IF(ISERROR(VLOOKUP(A25,'施設調書(公園施設・ﾒｰｶｰ名) 入力用'!$C$3:$AN$452,9,FALSE)),"",(VLOOKUP(A25,'施設調書(公園施設・ﾒｰｶｰ名) 入力用'!$C$3:$AN$452,9,FALSE)))</f>
        <v>電線管</v>
      </c>
      <c r="D25" s="299" t="str">
        <f>IF(ISERROR(VLOOKUP(A25,'施設調書(公園施設・ﾒｰｶｰ名) 入力用'!$C$3:$AN$452,13,FALSE)),"",(VLOOKUP(A25,'施設調書(公園施設・ﾒｰｶｰ名) 入力用'!$C$3:$AN$452,13,FALSE))&amp;"")</f>
        <v>FEP40</v>
      </c>
      <c r="E25" s="300" t="str">
        <f>IF(ISERROR(VLOOKUP(A25,'施設調書(公園施設・ﾒｰｶｰ名) 入力用'!$C$3:$AN$452,17,FALSE)),"",(VLOOKUP(A25,'施設調書(公園施設・ﾒｰｶｰ名) 入力用'!$C$3:$AN$452,17,FALSE))&amp;"")</f>
        <v>m</v>
      </c>
      <c r="F25" s="301" t="str">
        <f>IF(ISERROR(VLOOKUP(A25,'施設調書(公園施設・ﾒｰｶｰ名) 入力用'!$C$3:$AN$452,18,FALSE)),"",(VLOOKUP(A25,'施設調書(公園施設・ﾒｰｶｰ名) 入力用'!$C$3:$AN$452,18,FALSE))&amp;"")</f>
        <v>55.6</v>
      </c>
      <c r="G25" s="678" t="str">
        <f>IF(ISERROR(VLOOKUP(A25,'施設調書(公園施設・ﾒｰｶｰ名) 入力用'!$C$3:$AN$452,28,FALSE)),"",(VLOOKUP(A25,'施設調書(公園施設・ﾒｰｶｰ名) 入力用'!$C$3:$AN$452,28,FALSE)))</f>
        <v>○○電業㈱</v>
      </c>
      <c r="H25" s="678"/>
      <c r="I25" s="302" t="str">
        <f>IF(ISERROR(VLOOKUP(A25,'施設調書(公園施設・ﾒｰｶｰ名) 入力用'!$C$3:$AN$452,30,FALSE)),"",(VLOOKUP(A25,'施設調書(公園施設・ﾒｰｶｰ名) 入力用'!$C$3:$AN$452,30,FALSE))&amp;"")</f>
        <v>０４３－×××－×××</v>
      </c>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row>
    <row r="26" spans="1:58" ht="15" customHeight="1" x14ac:dyDescent="0.15">
      <c r="A26" s="30">
        <v>23</v>
      </c>
      <c r="B26" s="304"/>
      <c r="C26" s="299" t="str">
        <f>IF(ISERROR(VLOOKUP(A26,'施設調書(公園施設・ﾒｰｶｰ名) 入力用'!$C$3:$AN$452,9,FALSE)),"",(VLOOKUP(A26,'施設調書(公園施設・ﾒｰｶｰ名) 入力用'!$C$3:$AN$452,9,FALSE)))</f>
        <v>電線</v>
      </c>
      <c r="D26" s="299" t="str">
        <f>IF(ISERROR(VLOOKUP(A26,'施設調書(公園施設・ﾒｰｶｰ名) 入力用'!$C$3:$AN$452,13,FALSE)),"",(VLOOKUP(A26,'施設調書(公園施設・ﾒｰｶｰ名) 入力用'!$C$3:$AN$452,13,FALSE))&amp;"")</f>
        <v>CE3.5□-2C</v>
      </c>
      <c r="E26" s="300" t="str">
        <f>IF(ISERROR(VLOOKUP(A26,'施設調書(公園施設・ﾒｰｶｰ名) 入力用'!$C$3:$AN$452,17,FALSE)),"",(VLOOKUP(A26,'施設調書(公園施設・ﾒｰｶｰ名) 入力用'!$C$3:$AN$452,17,FALSE))&amp;"")</f>
        <v>m</v>
      </c>
      <c r="F26" s="301" t="str">
        <f>IF(ISERROR(VLOOKUP(A26,'施設調書(公園施設・ﾒｰｶｰ名) 入力用'!$C$3:$AN$452,18,FALSE)),"",(VLOOKUP(A26,'施設調書(公園施設・ﾒｰｶｰ名) 入力用'!$C$3:$AN$452,18,FALSE))&amp;"")</f>
        <v>55.6</v>
      </c>
      <c r="G26" s="678" t="str">
        <f>IF(ISERROR(VLOOKUP(A26,'施設調書(公園施設・ﾒｰｶｰ名) 入力用'!$C$3:$AN$452,28,FALSE)),"",(VLOOKUP(A26,'施設調書(公園施設・ﾒｰｶｰ名) 入力用'!$C$3:$AN$452,28,FALSE)))</f>
        <v>㈱○○ｹｰﾌﾞﾙ</v>
      </c>
      <c r="H26" s="678"/>
      <c r="I26" s="302" t="str">
        <f>IF(ISERROR(VLOOKUP(A26,'施設調書(公園施設・ﾒｰｶｰ名) 入力用'!$C$3:$AN$452,30,FALSE)),"",(VLOOKUP(A26,'施設調書(公園施設・ﾒｰｶｰ名) 入力用'!$C$3:$AN$452,30,FALSE))&amp;"")</f>
        <v>０４３－×××－×××</v>
      </c>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ht="15" customHeight="1" x14ac:dyDescent="0.15">
      <c r="A27" s="30">
        <v>24</v>
      </c>
      <c r="B27" s="304"/>
      <c r="C27" s="299" t="str">
        <f>IF(ISERROR(VLOOKUP(A27,'施設調書(公園施設・ﾒｰｶｰ名) 入力用'!$C$3:$AN$452,9,FALSE)),"",(VLOOKUP(A27,'施設調書(公園施設・ﾒｰｶｰ名) 入力用'!$C$3:$AN$452,9,FALSE)))</f>
        <v>集水桝（浸透）</v>
      </c>
      <c r="D27" s="299" t="str">
        <f>IF(ISERROR(VLOOKUP(A27,'施設調書(公園施設・ﾒｰｶｰ名) 入力用'!$C$3:$AN$452,13,FALSE)),"",(VLOOKUP(A27,'施設調書(公園施設・ﾒｰｶｰ名) 入力用'!$C$3:$AN$452,13,FALSE))&amp;"")</f>
        <v>450×450</v>
      </c>
      <c r="E27" s="300" t="str">
        <f>IF(ISERROR(VLOOKUP(A27,'施設調書(公園施設・ﾒｰｶｰ名) 入力用'!$C$3:$AN$452,17,FALSE)),"",(VLOOKUP(A27,'施設調書(公園施設・ﾒｰｶｰ名) 入力用'!$C$3:$AN$452,17,FALSE))&amp;"")</f>
        <v>個所</v>
      </c>
      <c r="F27" s="301" t="str">
        <f>IF(ISERROR(VLOOKUP(A27,'施設調書(公園施設・ﾒｰｶｰ名) 入力用'!$C$3:$AN$452,18,FALSE)),"",(VLOOKUP(A27,'施設調書(公園施設・ﾒｰｶｰ名) 入力用'!$C$3:$AN$452,18,FALSE))&amp;"")</f>
        <v>2</v>
      </c>
      <c r="G27" s="678" t="str">
        <f>IF(ISERROR(VLOOKUP(A27,'施設調書(公園施設・ﾒｰｶｰ名) 入力用'!$C$3:$AN$452,28,FALSE)),"",(VLOOKUP(A27,'施設調書(公園施設・ﾒｰｶｰ名) 入力用'!$C$3:$AN$452,28,FALSE)))</f>
        <v>○○化成㈱</v>
      </c>
      <c r="H27" s="678"/>
      <c r="I27" s="302" t="str">
        <f>IF(ISERROR(VLOOKUP(A27,'施設調書(公園施設・ﾒｰｶｰ名) 入力用'!$C$3:$AN$452,30,FALSE)),"",(VLOOKUP(A27,'施設調書(公園施設・ﾒｰｶｰ名) 入力用'!$C$3:$AN$452,30,FALSE))&amp;"")</f>
        <v>０４３－×××－×××</v>
      </c>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ht="15" customHeight="1" x14ac:dyDescent="0.15">
      <c r="A28" s="30">
        <v>25</v>
      </c>
      <c r="B28" s="304"/>
      <c r="C28" s="299" t="str">
        <f>IF(ISERROR(VLOOKUP(A28,'施設調書(公園施設・ﾒｰｶｰ名) 入力用'!$C$3:$AN$452,9,FALSE)),"",(VLOOKUP(A28,'施設調書(公園施設・ﾒｰｶｰ名) 入力用'!$C$3:$AN$452,9,FALSE)))</f>
        <v>雨水浸透管</v>
      </c>
      <c r="D28" s="299" t="str">
        <f>IF(ISERROR(VLOOKUP(A28,'施設調書(公園施設・ﾒｰｶｰ名) 入力用'!$C$3:$AN$452,13,FALSE)),"",(VLOOKUP(A28,'施設調書(公園施設・ﾒｰｶｰ名) 入力用'!$C$3:$AN$452,13,FALSE))&amp;"")</f>
        <v>有孔管VPφ200</v>
      </c>
      <c r="E28" s="300" t="str">
        <f>IF(ISERROR(VLOOKUP(A28,'施設調書(公園施設・ﾒｰｶｰ名) 入力用'!$C$3:$AN$452,17,FALSE)),"",(VLOOKUP(A28,'施設調書(公園施設・ﾒｰｶｰ名) 入力用'!$C$3:$AN$452,17,FALSE))&amp;"")</f>
        <v>m</v>
      </c>
      <c r="F28" s="301" t="str">
        <f>IF(ISERROR(VLOOKUP(A28,'施設調書(公園施設・ﾒｰｶｰ名) 入力用'!$C$3:$AN$452,18,FALSE)),"",(VLOOKUP(A28,'施設調書(公園施設・ﾒｰｶｰ名) 入力用'!$C$3:$AN$452,18,FALSE))&amp;"")</f>
        <v>30</v>
      </c>
      <c r="G28" s="678" t="str">
        <f>IF(ISERROR(VLOOKUP(A28,'施設調書(公園施設・ﾒｰｶｰ名) 入力用'!$C$3:$AN$452,28,FALSE)),"",(VLOOKUP(A28,'施設調書(公園施設・ﾒｰｶｰ名) 入力用'!$C$3:$AN$452,28,FALSE)))</f>
        <v>○○化成㈱</v>
      </c>
      <c r="H28" s="678"/>
      <c r="I28" s="302" t="str">
        <f>IF(ISERROR(VLOOKUP(A28,'施設調書(公園施設・ﾒｰｶｰ名) 入力用'!$C$3:$AN$452,30,FALSE)),"",(VLOOKUP(A28,'施設調書(公園施設・ﾒｰｶｰ名) 入力用'!$C$3:$AN$452,30,FALSE))&amp;"")</f>
        <v>０４３－×××－×××</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ht="15" customHeight="1" x14ac:dyDescent="0.15">
      <c r="A29" s="30">
        <v>26</v>
      </c>
      <c r="B29" s="304"/>
      <c r="C29" s="299" t="str">
        <f>IF(ISERROR(VLOOKUP(A29,'施設調書(公園施設・ﾒｰｶｰ名) 入力用'!$C$3:$AN$452,9,FALSE)),"",(VLOOKUP(A29,'施設調書(公園施設・ﾒｰｶｰ名) 入力用'!$C$3:$AN$452,9,FALSE)))</f>
        <v>汚水排水管</v>
      </c>
      <c r="D29" s="299" t="str">
        <f>IF(ISERROR(VLOOKUP(A29,'施設調書(公園施設・ﾒｰｶｰ名) 入力用'!$C$3:$AN$452,13,FALSE)),"",(VLOOKUP(A29,'施設調書(公園施設・ﾒｰｶｰ名) 入力用'!$C$3:$AN$452,13,FALSE))&amp;"")</f>
        <v>VPφ150</v>
      </c>
      <c r="E29" s="300" t="str">
        <f>IF(ISERROR(VLOOKUP(A29,'施設調書(公園施設・ﾒｰｶｰ名) 入力用'!$C$3:$AN$452,17,FALSE)),"",(VLOOKUP(A29,'施設調書(公園施設・ﾒｰｶｰ名) 入力用'!$C$3:$AN$452,17,FALSE))&amp;"")</f>
        <v>m</v>
      </c>
      <c r="F29" s="301" t="str">
        <f>IF(ISERROR(VLOOKUP(A29,'施設調書(公園施設・ﾒｰｶｰ名) 入力用'!$C$3:$AN$452,18,FALSE)),"",(VLOOKUP(A29,'施設調書(公園施設・ﾒｰｶｰ名) 入力用'!$C$3:$AN$452,18,FALSE))&amp;"")</f>
        <v>9</v>
      </c>
      <c r="G29" s="678" t="str">
        <f>IF(ISERROR(VLOOKUP(A29,'施設調書(公園施設・ﾒｰｶｰ名) 入力用'!$C$3:$AN$452,28,FALSE)),"",(VLOOKUP(A29,'施設調書(公園施設・ﾒｰｶｰ名) 入力用'!$C$3:$AN$452,28,FALSE)))</f>
        <v>○○化成㈱</v>
      </c>
      <c r="H29" s="678"/>
      <c r="I29" s="302" t="str">
        <f>IF(ISERROR(VLOOKUP(A29,'施設調書(公園施設・ﾒｰｶｰ名) 入力用'!$C$3:$AN$452,30,FALSE)),"",(VLOOKUP(A29,'施設調書(公園施設・ﾒｰｶｰ名) 入力用'!$C$3:$AN$452,30,FALSE))&amp;"")</f>
        <v>０４３－×××－×××</v>
      </c>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row>
    <row r="30" spans="1:58" ht="15" customHeight="1" x14ac:dyDescent="0.15">
      <c r="A30" s="30">
        <v>27</v>
      </c>
      <c r="B30" s="304"/>
      <c r="C30" s="299" t="str">
        <f>IF(ISERROR(VLOOKUP(A30,'施設調書(公園施設・ﾒｰｶｰ名) 入力用'!$C$3:$AN$452,9,FALSE)),"",(VLOOKUP(A30,'施設調書(公園施設・ﾒｰｶｰ名) 入力用'!$C$3:$AN$452,9,FALSE)))</f>
        <v>汚水桝（ドロップ桝）</v>
      </c>
      <c r="D30" s="299" t="str">
        <f>IF(ISERROR(VLOOKUP(A30,'施設調書(公園施設・ﾒｰｶｰ名) 入力用'!$C$3:$AN$452,13,FALSE)),"",(VLOOKUP(A30,'施設調書(公園施設・ﾒｰｶｰ名) 入力用'!$C$3:$AN$452,13,FALSE))&amp;"")</f>
        <v>VUφ200</v>
      </c>
      <c r="E30" s="300" t="str">
        <f>IF(ISERROR(VLOOKUP(A30,'施設調書(公園施設・ﾒｰｶｰ名) 入力用'!$C$3:$AN$452,17,FALSE)),"",(VLOOKUP(A30,'施設調書(公園施設・ﾒｰｶｰ名) 入力用'!$C$3:$AN$452,17,FALSE))&amp;"")</f>
        <v>個所</v>
      </c>
      <c r="F30" s="301" t="str">
        <f>IF(ISERROR(VLOOKUP(A30,'施設調書(公園施設・ﾒｰｶｰ名) 入力用'!$C$3:$AN$452,18,FALSE)),"",(VLOOKUP(A30,'施設調書(公園施設・ﾒｰｶｰ名) 入力用'!$C$3:$AN$452,18,FALSE))&amp;"")</f>
        <v>1</v>
      </c>
      <c r="G30" s="678" t="str">
        <f>IF(ISERROR(VLOOKUP(A30,'施設調書(公園施設・ﾒｰｶｰ名) 入力用'!$C$3:$AN$452,28,FALSE)),"",(VLOOKUP(A30,'施設調書(公園施設・ﾒｰｶｰ名) 入力用'!$C$3:$AN$452,28,FALSE)))</f>
        <v>○○化成㈱</v>
      </c>
      <c r="H30" s="678"/>
      <c r="I30" s="302" t="str">
        <f>IF(ISERROR(VLOOKUP(A30,'施設調書(公園施設・ﾒｰｶｰ名) 入力用'!$C$3:$AN$452,30,FALSE)),"",(VLOOKUP(A30,'施設調書(公園施設・ﾒｰｶｰ名) 入力用'!$C$3:$AN$452,30,FALSE))&amp;"")</f>
        <v>０４３－×××－×××</v>
      </c>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row>
    <row r="31" spans="1:58" ht="15" customHeight="1" x14ac:dyDescent="0.15">
      <c r="A31" s="30">
        <v>28</v>
      </c>
      <c r="B31" s="304"/>
      <c r="C31" s="299" t="str">
        <f>IF(ISERROR(VLOOKUP(A31,'施設調書(公園施設・ﾒｰｶｰ名) 入力用'!$C$3:$AN$452,9,FALSE)),"",(VLOOKUP(A31,'施設調書(公園施設・ﾒｰｶｰ名) 入力用'!$C$3:$AN$452,9,FALSE)))</f>
        <v>U字溝</v>
      </c>
      <c r="D31" s="299" t="str">
        <f>IF(ISERROR(VLOOKUP(A31,'施設調書(公園施設・ﾒｰｶｰ名) 入力用'!$C$3:$AN$452,13,FALSE)),"",(VLOOKUP(A31,'施設調書(公園施設・ﾒｰｶｰ名) 入力用'!$C$3:$AN$452,13,FALSE))&amp;"")</f>
        <v>U240</v>
      </c>
      <c r="E31" s="300" t="str">
        <f>IF(ISERROR(VLOOKUP(A31,'施設調書(公園施設・ﾒｰｶｰ名) 入力用'!$C$3:$AN$452,17,FALSE)),"",(VLOOKUP(A31,'施設調書(公園施設・ﾒｰｶｰ名) 入力用'!$C$3:$AN$452,17,FALSE))&amp;"")</f>
        <v>m</v>
      </c>
      <c r="F31" s="301" t="str">
        <f>IF(ISERROR(VLOOKUP(A31,'施設調書(公園施設・ﾒｰｶｰ名) 入力用'!$C$3:$AN$452,18,FALSE)),"",(VLOOKUP(A31,'施設調書(公園施設・ﾒｰｶｰ名) 入力用'!$C$3:$AN$452,18,FALSE))&amp;"")</f>
        <v>8.2</v>
      </c>
      <c r="G31" s="678" t="str">
        <f>IF(ISERROR(VLOOKUP(A31,'施設調書(公園施設・ﾒｰｶｰ名) 入力用'!$C$3:$AN$452,28,FALSE)),"",(VLOOKUP(A31,'施設調書(公園施設・ﾒｰｶｰ名) 入力用'!$C$3:$AN$452,28,FALSE)))</f>
        <v>㈱○○鋼管</v>
      </c>
      <c r="H31" s="678"/>
      <c r="I31" s="302" t="str">
        <f>IF(ISERROR(VLOOKUP(A31,'施設調書(公園施設・ﾒｰｶｰ名) 入力用'!$C$3:$AN$452,30,FALSE)),"",(VLOOKUP(A31,'施設調書(公園施設・ﾒｰｶｰ名) 入力用'!$C$3:$AN$452,30,FALSE))&amp;"")</f>
        <v>043－○○○－×××</v>
      </c>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row>
    <row r="32" spans="1:58" ht="15" customHeight="1" x14ac:dyDescent="0.15">
      <c r="A32" s="30">
        <v>29</v>
      </c>
      <c r="B32" s="304"/>
      <c r="C32" s="299" t="str">
        <f>IF(ISERROR(VLOOKUP(A32,'施設調書(公園施設・ﾒｰｶｰ名) 入力用'!$C$3:$AN$452,9,FALSE)),"",(VLOOKUP(A32,'施設調書(公園施設・ﾒｰｶｰ名) 入力用'!$C$3:$AN$452,9,FALSE)))</f>
        <v>集水桝</v>
      </c>
      <c r="D32" s="299" t="str">
        <f>IF(ISERROR(VLOOKUP(A32,'施設調書(公園施設・ﾒｰｶｰ名) 入力用'!$C$3:$AN$452,13,FALSE)),"",(VLOOKUP(A32,'施設調書(公園施設・ﾒｰｶｰ名) 入力用'!$C$3:$AN$452,13,FALSE))&amp;"")</f>
        <v>450×450</v>
      </c>
      <c r="E32" s="300" t="str">
        <f>IF(ISERROR(VLOOKUP(A32,'施設調書(公園施設・ﾒｰｶｰ名) 入力用'!$C$3:$AN$452,17,FALSE)),"",(VLOOKUP(A32,'施設調書(公園施設・ﾒｰｶｰ名) 入力用'!$C$3:$AN$452,17,FALSE))&amp;"")</f>
        <v>基</v>
      </c>
      <c r="F32" s="301" t="str">
        <f>IF(ISERROR(VLOOKUP(A32,'施設調書(公園施設・ﾒｰｶｰ名) 入力用'!$C$3:$AN$452,18,FALSE)),"",(VLOOKUP(A32,'施設調書(公園施設・ﾒｰｶｰ名) 入力用'!$C$3:$AN$452,18,FALSE))&amp;"")</f>
        <v>1</v>
      </c>
      <c r="G32" s="678" t="str">
        <f>IF(ISERROR(VLOOKUP(A32,'施設調書(公園施設・ﾒｰｶｰ名) 入力用'!$C$3:$AN$452,28,FALSE)),"",(VLOOKUP(A32,'施設調書(公園施設・ﾒｰｶｰ名) 入力用'!$C$3:$AN$452,28,FALSE)))</f>
        <v>㈱○○鋼管</v>
      </c>
      <c r="H32" s="678"/>
      <c r="I32" s="302" t="str">
        <f>IF(ISERROR(VLOOKUP(A32,'施設調書(公園施設・ﾒｰｶｰ名) 入力用'!$C$3:$AN$452,30,FALSE)),"",(VLOOKUP(A32,'施設調書(公園施設・ﾒｰｶｰ名) 入力用'!$C$3:$AN$452,30,FALSE))&amp;"")</f>
        <v>043－○○○－×××</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1:58" ht="15" customHeight="1" x14ac:dyDescent="0.15">
      <c r="A33" s="30">
        <v>30</v>
      </c>
      <c r="B33" s="304"/>
      <c r="C33" s="299" t="str">
        <f>IF(ISERROR(VLOOKUP(A33,'施設調書(公園施設・ﾒｰｶｰ名) 入力用'!$C$3:$AN$452,9,FALSE)),"",(VLOOKUP(A33,'施設調書(公園施設・ﾒｰｶｰ名) 入力用'!$C$3:$AN$452,9,FALSE)))</f>
        <v>給水管</v>
      </c>
      <c r="D33" s="299" t="str">
        <f>IF(ISERROR(VLOOKUP(A33,'施設調書(公園施設・ﾒｰｶｰ名) 入力用'!$C$3:$AN$452,13,FALSE)),"",(VLOOKUP(A33,'施設調書(公園施設・ﾒｰｶｰ名) 入力用'!$C$3:$AN$452,13,FALSE))&amp;"")</f>
        <v>HIVPφ20</v>
      </c>
      <c r="E33" s="300" t="str">
        <f>IF(ISERROR(VLOOKUP(A33,'施設調書(公園施設・ﾒｰｶｰ名) 入力用'!$C$3:$AN$452,17,FALSE)),"",(VLOOKUP(A33,'施設調書(公園施設・ﾒｰｶｰ名) 入力用'!$C$3:$AN$452,17,FALSE))&amp;"")</f>
        <v>m</v>
      </c>
      <c r="F33" s="301" t="str">
        <f>IF(ISERROR(VLOOKUP(A33,'施設調書(公園施設・ﾒｰｶｰ名) 入力用'!$C$3:$AN$452,18,FALSE)),"",(VLOOKUP(A33,'施設調書(公園施設・ﾒｰｶｰ名) 入力用'!$C$3:$AN$452,18,FALSE))&amp;"")</f>
        <v>7.5</v>
      </c>
      <c r="G33" s="678" t="str">
        <f>IF(ISERROR(VLOOKUP(A33,'施設調書(公園施設・ﾒｰｶｰ名) 入力用'!$C$3:$AN$452,28,FALSE)),"",(VLOOKUP(A33,'施設調書(公園施設・ﾒｰｶｰ名) 入力用'!$C$3:$AN$452,28,FALSE)))</f>
        <v>○○産業㈱</v>
      </c>
      <c r="H33" s="678"/>
      <c r="I33" s="302" t="str">
        <f>IF(ISERROR(VLOOKUP(A33,'施設調書(公園施設・ﾒｰｶｰ名) 入力用'!$C$3:$AN$452,30,FALSE)),"",(VLOOKUP(A33,'施設調書(公園施設・ﾒｰｶｰ名) 入力用'!$C$3:$AN$452,30,FALSE))&amp;"")</f>
        <v>０４３－×××－×××</v>
      </c>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row>
    <row r="34" spans="1:58" ht="15" customHeight="1" x14ac:dyDescent="0.15">
      <c r="A34" s="30">
        <v>31</v>
      </c>
      <c r="B34" s="304"/>
      <c r="C34" s="299" t="str">
        <f>IF(ISERROR(VLOOKUP(A34,'施設調書(公園施設・ﾒｰｶｰ名) 入力用'!$C$3:$AN$452,9,FALSE)),"",(VLOOKUP(A34,'施設調書(公園施設・ﾒｰｶｰ名) 入力用'!$C$3:$AN$452,9,FALSE)))</f>
        <v/>
      </c>
      <c r="D34" s="299" t="str">
        <f>IF(ISERROR(VLOOKUP(A34,'施設調書(公園施設・ﾒｰｶｰ名) 入力用'!$C$3:$AN$452,13,FALSE)),"",(VLOOKUP(A34,'施設調書(公園施設・ﾒｰｶｰ名) 入力用'!$C$3:$AN$452,13,FALSE))&amp;"")</f>
        <v/>
      </c>
      <c r="E34" s="300" t="str">
        <f>IF(ISERROR(VLOOKUP(A34,'施設調書(公園施設・ﾒｰｶｰ名) 入力用'!$C$3:$AN$452,17,FALSE)),"",(VLOOKUP(A34,'施設調書(公園施設・ﾒｰｶｰ名) 入力用'!$C$3:$AN$452,17,FALSE))&amp;"")</f>
        <v/>
      </c>
      <c r="F34" s="301" t="str">
        <f>IF(ISERROR(VLOOKUP(A34,'施設調書(公園施設・ﾒｰｶｰ名) 入力用'!$C$3:$AN$452,18,FALSE)),"",(VLOOKUP(A34,'施設調書(公園施設・ﾒｰｶｰ名) 入力用'!$C$3:$AN$452,18,FALSE))&amp;"")</f>
        <v/>
      </c>
      <c r="G34" s="678" t="str">
        <f>IF(ISERROR(VLOOKUP(A34,'施設調書(公園施設・ﾒｰｶｰ名) 入力用'!$C$3:$AN$452,28,FALSE)),"",(VLOOKUP(A34,'施設調書(公園施設・ﾒｰｶｰ名) 入力用'!$C$3:$AN$452,28,FALSE)))</f>
        <v/>
      </c>
      <c r="H34" s="678"/>
      <c r="I34" s="302" t="str">
        <f>IF(ISERROR(VLOOKUP(A34,'施設調書(公園施設・ﾒｰｶｰ名) 入力用'!$C$3:$AN$452,30,FALSE)),"",(VLOOKUP(A34,'施設調書(公園施設・ﾒｰｶｰ名) 入力用'!$C$3:$AN$452,30,FALSE))&amp;"")</f>
        <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ht="15" customHeight="1" x14ac:dyDescent="0.15">
      <c r="A35" s="30">
        <v>32</v>
      </c>
      <c r="B35" s="304"/>
      <c r="C35" s="299" t="str">
        <f>IF(ISERROR(VLOOKUP(A35,'施設調書(公園施設・ﾒｰｶｰ名) 入力用'!$C$3:$AN$452,9,FALSE)),"",(VLOOKUP(A35,'施設調書(公園施設・ﾒｰｶｰ名) 入力用'!$C$3:$AN$452,9,FALSE)))</f>
        <v/>
      </c>
      <c r="D35" s="299" t="str">
        <f>IF(ISERROR(VLOOKUP(A35,'施設調書(公園施設・ﾒｰｶｰ名) 入力用'!$C$3:$AN$452,13,FALSE)),"",(VLOOKUP(A35,'施設調書(公園施設・ﾒｰｶｰ名) 入力用'!$C$3:$AN$452,13,FALSE))&amp;"")</f>
        <v/>
      </c>
      <c r="E35" s="300" t="str">
        <f>IF(ISERROR(VLOOKUP(A35,'施設調書(公園施設・ﾒｰｶｰ名) 入力用'!$C$3:$AN$452,17,FALSE)),"",(VLOOKUP(A35,'施設調書(公園施設・ﾒｰｶｰ名) 入力用'!$C$3:$AN$452,17,FALSE))&amp;"")</f>
        <v/>
      </c>
      <c r="F35" s="301" t="str">
        <f>IF(ISERROR(VLOOKUP(A35,'施設調書(公園施設・ﾒｰｶｰ名) 入力用'!$C$3:$AN$452,18,FALSE)),"",(VLOOKUP(A35,'施設調書(公園施設・ﾒｰｶｰ名) 入力用'!$C$3:$AN$452,18,FALSE))&amp;"")</f>
        <v/>
      </c>
      <c r="G35" s="678" t="str">
        <f>IF(ISERROR(VLOOKUP(A35,'施設調書(公園施設・ﾒｰｶｰ名) 入力用'!$C$3:$AN$452,28,FALSE)),"",(VLOOKUP(A35,'施設調書(公園施設・ﾒｰｶｰ名) 入力用'!$C$3:$AN$452,28,FALSE)))</f>
        <v/>
      </c>
      <c r="H35" s="678"/>
      <c r="I35" s="302" t="str">
        <f>IF(ISERROR(VLOOKUP(A35,'施設調書(公園施設・ﾒｰｶｰ名) 入力用'!$C$3:$AN$452,30,FALSE)),"",(VLOOKUP(A35,'施設調書(公園施設・ﾒｰｶｰ名) 入力用'!$C$3:$AN$452,30,FALSE))&amp;"")</f>
        <v/>
      </c>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ht="15" customHeight="1" x14ac:dyDescent="0.15">
      <c r="A36" s="30">
        <v>33</v>
      </c>
      <c r="B36" s="304"/>
      <c r="C36" s="299" t="str">
        <f>IF(ISERROR(VLOOKUP(A36,'施設調書(公園施設・ﾒｰｶｰ名) 入力用'!$C$3:$AN$452,9,FALSE)),"",(VLOOKUP(A36,'施設調書(公園施設・ﾒｰｶｰ名) 入力用'!$C$3:$AN$452,9,FALSE)))</f>
        <v/>
      </c>
      <c r="D36" s="299" t="str">
        <f>IF(ISERROR(VLOOKUP(A36,'施設調書(公園施設・ﾒｰｶｰ名) 入力用'!$C$3:$AN$452,13,FALSE)),"",(VLOOKUP(A36,'施設調書(公園施設・ﾒｰｶｰ名) 入力用'!$C$3:$AN$452,13,FALSE))&amp;"")</f>
        <v/>
      </c>
      <c r="E36" s="300" t="str">
        <f>IF(ISERROR(VLOOKUP(A36,'施設調書(公園施設・ﾒｰｶｰ名) 入力用'!$C$3:$AN$452,17,FALSE)),"",(VLOOKUP(A36,'施設調書(公園施設・ﾒｰｶｰ名) 入力用'!$C$3:$AN$452,17,FALSE))&amp;"")</f>
        <v/>
      </c>
      <c r="F36" s="301" t="str">
        <f>IF(ISERROR(VLOOKUP(A36,'施設調書(公園施設・ﾒｰｶｰ名) 入力用'!$C$3:$AN$452,18,FALSE)),"",(VLOOKUP(A36,'施設調書(公園施設・ﾒｰｶｰ名) 入力用'!$C$3:$AN$452,18,FALSE))&amp;"")</f>
        <v/>
      </c>
      <c r="G36" s="678" t="str">
        <f>IF(ISERROR(VLOOKUP(A36,'施設調書(公園施設・ﾒｰｶｰ名) 入力用'!$C$3:$AN$452,28,FALSE)),"",(VLOOKUP(A36,'施設調書(公園施設・ﾒｰｶｰ名) 入力用'!$C$3:$AN$452,28,FALSE)))</f>
        <v/>
      </c>
      <c r="H36" s="678"/>
      <c r="I36" s="302" t="str">
        <f>IF(ISERROR(VLOOKUP(A36,'施設調書(公園施設・ﾒｰｶｰ名) 入力用'!$C$3:$AN$452,30,FALSE)),"",(VLOOKUP(A36,'施設調書(公園施設・ﾒｰｶｰ名) 入力用'!$C$3:$AN$452,30,FALSE))&amp;"")</f>
        <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ht="15" customHeight="1" x14ac:dyDescent="0.15">
      <c r="A37" s="30">
        <v>34</v>
      </c>
      <c r="B37" s="304"/>
      <c r="C37" s="299" t="str">
        <f>IF(ISERROR(VLOOKUP(A37,'施設調書(公園施設・ﾒｰｶｰ名) 入力用'!$C$3:$AN$452,9,FALSE)),"",(VLOOKUP(A37,'施設調書(公園施設・ﾒｰｶｰ名) 入力用'!$C$3:$AN$452,9,FALSE)))</f>
        <v/>
      </c>
      <c r="D37" s="299" t="str">
        <f>IF(ISERROR(VLOOKUP(A37,'施設調書(公園施設・ﾒｰｶｰ名) 入力用'!$C$3:$AN$452,13,FALSE)),"",(VLOOKUP(A37,'施設調書(公園施設・ﾒｰｶｰ名) 入力用'!$C$3:$AN$452,13,FALSE))&amp;"")</f>
        <v/>
      </c>
      <c r="E37" s="300" t="str">
        <f>IF(ISERROR(VLOOKUP(A37,'施設調書(公園施設・ﾒｰｶｰ名) 入力用'!$C$3:$AN$452,17,FALSE)),"",(VLOOKUP(A37,'施設調書(公園施設・ﾒｰｶｰ名) 入力用'!$C$3:$AN$452,17,FALSE))&amp;"")</f>
        <v/>
      </c>
      <c r="F37" s="301" t="str">
        <f>IF(ISERROR(VLOOKUP(A37,'施設調書(公園施設・ﾒｰｶｰ名) 入力用'!$C$3:$AN$452,18,FALSE)),"",(VLOOKUP(A37,'施設調書(公園施設・ﾒｰｶｰ名) 入力用'!$C$3:$AN$452,18,FALSE))&amp;"")</f>
        <v/>
      </c>
      <c r="G37" s="678" t="str">
        <f>IF(ISERROR(VLOOKUP(A37,'施設調書(公園施設・ﾒｰｶｰ名) 入力用'!$C$3:$AN$452,28,FALSE)),"",(VLOOKUP(A37,'施設調書(公園施設・ﾒｰｶｰ名) 入力用'!$C$3:$AN$452,28,FALSE)))</f>
        <v/>
      </c>
      <c r="H37" s="678"/>
      <c r="I37" s="302" t="str">
        <f>IF(ISERROR(VLOOKUP(A37,'施設調書(公園施設・ﾒｰｶｰ名) 入力用'!$C$3:$AN$452,30,FALSE)),"",(VLOOKUP(A37,'施設調書(公園施設・ﾒｰｶｰ名) 入力用'!$C$3:$AN$452,30,FALSE))&amp;"")</f>
        <v/>
      </c>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ht="15" customHeight="1" x14ac:dyDescent="0.15">
      <c r="A38" s="30">
        <v>35</v>
      </c>
      <c r="B38" s="304"/>
      <c r="C38" s="299" t="str">
        <f>IF(ISERROR(VLOOKUP(A38,'施設調書(公園施設・ﾒｰｶｰ名) 入力用'!$C$3:$AN$452,9,FALSE)),"",(VLOOKUP(A38,'施設調書(公園施設・ﾒｰｶｰ名) 入力用'!$C$3:$AN$452,9,FALSE)))</f>
        <v/>
      </c>
      <c r="D38" s="299" t="str">
        <f>IF(ISERROR(VLOOKUP(A38,'施設調書(公園施設・ﾒｰｶｰ名) 入力用'!$C$3:$AN$452,13,FALSE)),"",(VLOOKUP(A38,'施設調書(公園施設・ﾒｰｶｰ名) 入力用'!$C$3:$AN$452,13,FALSE))&amp;"")</f>
        <v/>
      </c>
      <c r="E38" s="300" t="str">
        <f>IF(ISERROR(VLOOKUP(A38,'施設調書(公園施設・ﾒｰｶｰ名) 入力用'!$C$3:$AN$452,17,FALSE)),"",(VLOOKUP(A38,'施設調書(公園施設・ﾒｰｶｰ名) 入力用'!$C$3:$AN$452,17,FALSE))&amp;"")</f>
        <v/>
      </c>
      <c r="F38" s="301" t="str">
        <f>IF(ISERROR(VLOOKUP(A38,'施設調書(公園施設・ﾒｰｶｰ名) 入力用'!$C$3:$AN$452,18,FALSE)),"",(VLOOKUP(A38,'施設調書(公園施設・ﾒｰｶｰ名) 入力用'!$C$3:$AN$452,18,FALSE))&amp;"")</f>
        <v/>
      </c>
      <c r="G38" s="678" t="str">
        <f>IF(ISERROR(VLOOKUP(A38,'施設調書(公園施設・ﾒｰｶｰ名) 入力用'!$C$3:$AN$452,28,FALSE)),"",(VLOOKUP(A38,'施設調書(公園施設・ﾒｰｶｰ名) 入力用'!$C$3:$AN$452,28,FALSE)))</f>
        <v/>
      </c>
      <c r="H38" s="678"/>
      <c r="I38" s="302" t="str">
        <f>IF(ISERROR(VLOOKUP(A38,'施設調書(公園施設・ﾒｰｶｰ名) 入力用'!$C$3:$AN$452,30,FALSE)),"",(VLOOKUP(A38,'施設調書(公園施設・ﾒｰｶｰ名) 入力用'!$C$3:$AN$452,30,FALSE))&amp;"")</f>
        <v/>
      </c>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row>
    <row r="39" spans="1:58" ht="15" customHeight="1" x14ac:dyDescent="0.15">
      <c r="A39" s="30">
        <v>36</v>
      </c>
      <c r="B39" s="304"/>
      <c r="C39" s="299" t="str">
        <f>IF(ISERROR(VLOOKUP(A39,'施設調書(公園施設・ﾒｰｶｰ名) 入力用'!$C$3:$AN$452,9,FALSE)),"",(VLOOKUP(A39,'施設調書(公園施設・ﾒｰｶｰ名) 入力用'!$C$3:$AN$452,9,FALSE)))</f>
        <v/>
      </c>
      <c r="D39" s="299" t="str">
        <f>IF(ISERROR(VLOOKUP(A39,'施設調書(公園施設・ﾒｰｶｰ名) 入力用'!$C$3:$AN$452,13,FALSE)),"",(VLOOKUP(A39,'施設調書(公園施設・ﾒｰｶｰ名) 入力用'!$C$3:$AN$452,13,FALSE))&amp;"")</f>
        <v/>
      </c>
      <c r="E39" s="300" t="str">
        <f>IF(ISERROR(VLOOKUP(A39,'施設調書(公園施設・ﾒｰｶｰ名) 入力用'!$C$3:$AN$452,17,FALSE)),"",(VLOOKUP(A39,'施設調書(公園施設・ﾒｰｶｰ名) 入力用'!$C$3:$AN$452,17,FALSE))&amp;"")</f>
        <v/>
      </c>
      <c r="F39" s="301" t="str">
        <f>IF(ISERROR(VLOOKUP(A39,'施設調書(公園施設・ﾒｰｶｰ名) 入力用'!$C$3:$AN$452,18,FALSE)),"",(VLOOKUP(A39,'施設調書(公園施設・ﾒｰｶｰ名) 入力用'!$C$3:$AN$452,18,FALSE))&amp;"")</f>
        <v/>
      </c>
      <c r="G39" s="678" t="str">
        <f>IF(ISERROR(VLOOKUP(A39,'施設調書(公園施設・ﾒｰｶｰ名) 入力用'!$C$3:$AN$452,28,FALSE)),"",(VLOOKUP(A39,'施設調書(公園施設・ﾒｰｶｰ名) 入力用'!$C$3:$AN$452,28,FALSE)))</f>
        <v/>
      </c>
      <c r="H39" s="678"/>
      <c r="I39" s="302" t="str">
        <f>IF(ISERROR(VLOOKUP(A39,'施設調書(公園施設・ﾒｰｶｰ名) 入力用'!$C$3:$AN$452,30,FALSE)),"",(VLOOKUP(A39,'施設調書(公園施設・ﾒｰｶｰ名) 入力用'!$C$3:$AN$452,30,FALSE))&amp;"")</f>
        <v/>
      </c>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row>
    <row r="40" spans="1:58" ht="15" customHeight="1" x14ac:dyDescent="0.15">
      <c r="A40" s="30">
        <v>37</v>
      </c>
      <c r="B40" s="304"/>
      <c r="C40" s="299" t="str">
        <f>IF(ISERROR(VLOOKUP(A40,'施設調書(公園施設・ﾒｰｶｰ名) 入力用'!$C$3:$AN$452,9,FALSE)),"",(VLOOKUP(A40,'施設調書(公園施設・ﾒｰｶｰ名) 入力用'!$C$3:$AN$452,9,FALSE)))</f>
        <v/>
      </c>
      <c r="D40" s="299" t="str">
        <f>IF(ISERROR(VLOOKUP(A40,'施設調書(公園施設・ﾒｰｶｰ名) 入力用'!$C$3:$AN$452,13,FALSE)),"",(VLOOKUP(A40,'施設調書(公園施設・ﾒｰｶｰ名) 入力用'!$C$3:$AN$452,13,FALSE))&amp;"")</f>
        <v/>
      </c>
      <c r="E40" s="300" t="str">
        <f>IF(ISERROR(VLOOKUP(A40,'施設調書(公園施設・ﾒｰｶｰ名) 入力用'!$C$3:$AN$452,17,FALSE)),"",(VLOOKUP(A40,'施設調書(公園施設・ﾒｰｶｰ名) 入力用'!$C$3:$AN$452,17,FALSE))&amp;"")</f>
        <v/>
      </c>
      <c r="F40" s="301" t="str">
        <f>IF(ISERROR(VLOOKUP(A40,'施設調書(公園施設・ﾒｰｶｰ名) 入力用'!$C$3:$AN$452,18,FALSE)),"",(VLOOKUP(A40,'施設調書(公園施設・ﾒｰｶｰ名) 入力用'!$C$3:$AN$452,18,FALSE))&amp;"")</f>
        <v/>
      </c>
      <c r="G40" s="678" t="str">
        <f>IF(ISERROR(VLOOKUP(A40,'施設調書(公園施設・ﾒｰｶｰ名) 入力用'!$C$3:$AN$452,28,FALSE)),"",(VLOOKUP(A40,'施設調書(公園施設・ﾒｰｶｰ名) 入力用'!$C$3:$AN$452,28,FALSE)))</f>
        <v/>
      </c>
      <c r="H40" s="678"/>
      <c r="I40" s="302" t="str">
        <f>IF(ISERROR(VLOOKUP(A40,'施設調書(公園施設・ﾒｰｶｰ名) 入力用'!$C$3:$AN$452,30,FALSE)),"",(VLOOKUP(A40,'施設調書(公園施設・ﾒｰｶｰ名) 入力用'!$C$3:$AN$452,30,FALSE))&amp;"")</f>
        <v/>
      </c>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ht="15" customHeight="1" x14ac:dyDescent="0.15">
      <c r="A41" s="30">
        <v>38</v>
      </c>
      <c r="B41" s="304"/>
      <c r="C41" s="299" t="str">
        <f>IF(ISERROR(VLOOKUP(A41,'施設調書(公園施設・ﾒｰｶｰ名) 入力用'!$C$3:$AN$452,9,FALSE)),"",(VLOOKUP(A41,'施設調書(公園施設・ﾒｰｶｰ名) 入力用'!$C$3:$AN$452,9,FALSE)))</f>
        <v/>
      </c>
      <c r="D41" s="299" t="str">
        <f>IF(ISERROR(VLOOKUP(A41,'施設調書(公園施設・ﾒｰｶｰ名) 入力用'!$C$3:$AN$452,13,FALSE)),"",(VLOOKUP(A41,'施設調書(公園施設・ﾒｰｶｰ名) 入力用'!$C$3:$AN$452,13,FALSE))&amp;"")</f>
        <v/>
      </c>
      <c r="E41" s="300" t="str">
        <f>IF(ISERROR(VLOOKUP(A41,'施設調書(公園施設・ﾒｰｶｰ名) 入力用'!$C$3:$AN$452,17,FALSE)),"",(VLOOKUP(A41,'施設調書(公園施設・ﾒｰｶｰ名) 入力用'!$C$3:$AN$452,17,FALSE))&amp;"")</f>
        <v/>
      </c>
      <c r="F41" s="301" t="str">
        <f>IF(ISERROR(VLOOKUP(A41,'施設調書(公園施設・ﾒｰｶｰ名) 入力用'!$C$3:$AN$452,18,FALSE)),"",(VLOOKUP(A41,'施設調書(公園施設・ﾒｰｶｰ名) 入力用'!$C$3:$AN$452,18,FALSE))&amp;"")</f>
        <v/>
      </c>
      <c r="G41" s="678" t="str">
        <f>IF(ISERROR(VLOOKUP(A41,'施設調書(公園施設・ﾒｰｶｰ名) 入力用'!$C$3:$AN$452,28,FALSE)),"",(VLOOKUP(A41,'施設調書(公園施設・ﾒｰｶｰ名) 入力用'!$C$3:$AN$452,28,FALSE)))</f>
        <v/>
      </c>
      <c r="H41" s="678"/>
      <c r="I41" s="302" t="str">
        <f>IF(ISERROR(VLOOKUP(A41,'施設調書(公園施設・ﾒｰｶｰ名) 入力用'!$C$3:$AN$452,30,FALSE)),"",(VLOOKUP(A41,'施設調書(公園施設・ﾒｰｶｰ名) 入力用'!$C$3:$AN$452,30,FALSE))&amp;"")</f>
        <v/>
      </c>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row>
    <row r="42" spans="1:58" ht="15" customHeight="1" x14ac:dyDescent="0.15">
      <c r="A42" s="30">
        <v>39</v>
      </c>
      <c r="B42" s="304"/>
      <c r="C42" s="299" t="str">
        <f>IF(ISERROR(VLOOKUP(A42,'施設調書(公園施設・ﾒｰｶｰ名) 入力用'!$C$3:$AN$452,9,FALSE)),"",(VLOOKUP(A42,'施設調書(公園施設・ﾒｰｶｰ名) 入力用'!$C$3:$AN$452,9,FALSE)))</f>
        <v/>
      </c>
      <c r="D42" s="299" t="str">
        <f>IF(ISERROR(VLOOKUP(A42,'施設調書(公園施設・ﾒｰｶｰ名) 入力用'!$C$3:$AN$452,13,FALSE)),"",(VLOOKUP(A42,'施設調書(公園施設・ﾒｰｶｰ名) 入力用'!$C$3:$AN$452,13,FALSE))&amp;"")</f>
        <v/>
      </c>
      <c r="E42" s="300" t="str">
        <f>IF(ISERROR(VLOOKUP(A42,'施設調書(公園施設・ﾒｰｶｰ名) 入力用'!$C$3:$AN$452,17,FALSE)),"",(VLOOKUP(A42,'施設調書(公園施設・ﾒｰｶｰ名) 入力用'!$C$3:$AN$452,17,FALSE))&amp;"")</f>
        <v/>
      </c>
      <c r="F42" s="301" t="str">
        <f>IF(ISERROR(VLOOKUP(A42,'施設調書(公園施設・ﾒｰｶｰ名) 入力用'!$C$3:$AN$452,18,FALSE)),"",(VLOOKUP(A42,'施設調書(公園施設・ﾒｰｶｰ名) 入力用'!$C$3:$AN$452,18,FALSE))&amp;"")</f>
        <v/>
      </c>
      <c r="G42" s="678" t="str">
        <f>IF(ISERROR(VLOOKUP(A42,'施設調書(公園施設・ﾒｰｶｰ名) 入力用'!$C$3:$AN$452,28,FALSE)),"",(VLOOKUP(A42,'施設調書(公園施設・ﾒｰｶｰ名) 入力用'!$C$3:$AN$452,28,FALSE)))</f>
        <v/>
      </c>
      <c r="H42" s="678"/>
      <c r="I42" s="302" t="str">
        <f>IF(ISERROR(VLOOKUP(A42,'施設調書(公園施設・ﾒｰｶｰ名) 入力用'!$C$3:$AN$452,30,FALSE)),"",(VLOOKUP(A42,'施設調書(公園施設・ﾒｰｶｰ名) 入力用'!$C$3:$AN$452,30,FALSE))&amp;"")</f>
        <v/>
      </c>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row>
    <row r="43" spans="1:58" ht="15" customHeight="1" x14ac:dyDescent="0.15">
      <c r="A43" s="30">
        <v>40</v>
      </c>
      <c r="B43" s="304"/>
      <c r="C43" s="299" t="str">
        <f>IF(ISERROR(VLOOKUP(A43,'施設調書(公園施設・ﾒｰｶｰ名) 入力用'!$C$3:$AN$452,9,FALSE)),"",(VLOOKUP(A43,'施設調書(公園施設・ﾒｰｶｰ名) 入力用'!$C$3:$AN$452,9,FALSE)))</f>
        <v/>
      </c>
      <c r="D43" s="299" t="str">
        <f>IF(ISERROR(VLOOKUP(A43,'施設調書(公園施設・ﾒｰｶｰ名) 入力用'!$C$3:$AN$452,13,FALSE)),"",(VLOOKUP(A43,'施設調書(公園施設・ﾒｰｶｰ名) 入力用'!$C$3:$AN$452,13,FALSE))&amp;"")</f>
        <v/>
      </c>
      <c r="E43" s="300" t="str">
        <f>IF(ISERROR(VLOOKUP(A43,'施設調書(公園施設・ﾒｰｶｰ名) 入力用'!$C$3:$AN$452,17,FALSE)),"",(VLOOKUP(A43,'施設調書(公園施設・ﾒｰｶｰ名) 入力用'!$C$3:$AN$452,17,FALSE))&amp;"")</f>
        <v/>
      </c>
      <c r="F43" s="301" t="str">
        <f>IF(ISERROR(VLOOKUP(A43,'施設調書(公園施設・ﾒｰｶｰ名) 入力用'!$C$3:$AN$452,18,FALSE)),"",(VLOOKUP(A43,'施設調書(公園施設・ﾒｰｶｰ名) 入力用'!$C$3:$AN$452,18,FALSE))&amp;"")</f>
        <v/>
      </c>
      <c r="G43" s="678" t="str">
        <f>IF(ISERROR(VLOOKUP(A43,'施設調書(公園施設・ﾒｰｶｰ名) 入力用'!$C$3:$AN$452,28,FALSE)),"",(VLOOKUP(A43,'施設調書(公園施設・ﾒｰｶｰ名) 入力用'!$C$3:$AN$452,28,FALSE)))</f>
        <v/>
      </c>
      <c r="H43" s="678"/>
      <c r="I43" s="302" t="str">
        <f>IF(ISERROR(VLOOKUP(A43,'施設調書(公園施設・ﾒｰｶｰ名) 入力用'!$C$3:$AN$452,30,FALSE)),"",(VLOOKUP(A43,'施設調書(公園施設・ﾒｰｶｰ名) 入力用'!$C$3:$AN$452,30,FALSE))&amp;"")</f>
        <v/>
      </c>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row>
    <row r="44" spans="1:58" ht="15" customHeight="1" x14ac:dyDescent="0.15">
      <c r="A44" s="30">
        <v>41</v>
      </c>
      <c r="B44" s="305"/>
      <c r="C44" s="299" t="str">
        <f>IF(ISERROR(VLOOKUP(A44,'施設調書(公園施設・ﾒｰｶｰ名) 入力用'!$C$3:$AN$452,9,FALSE)),"",(VLOOKUP(A44,'施設調書(公園施設・ﾒｰｶｰ名) 入力用'!$C$3:$AN$452,9,FALSE)))</f>
        <v/>
      </c>
      <c r="D44" s="299" t="str">
        <f>IF(ISERROR(VLOOKUP(A44,'施設調書(公園施設・ﾒｰｶｰ名) 入力用'!$C$3:$AN$452,13,FALSE)),"",(VLOOKUP(A44,'施設調書(公園施設・ﾒｰｶｰ名) 入力用'!$C$3:$AN$452,13,FALSE))&amp;"")</f>
        <v/>
      </c>
      <c r="E44" s="300" t="str">
        <f>IF(ISERROR(VLOOKUP(A44,'施設調書(公園施設・ﾒｰｶｰ名) 入力用'!$C$3:$AN$452,17,FALSE)),"",(VLOOKUP(A44,'施設調書(公園施設・ﾒｰｶｰ名) 入力用'!$C$3:$AN$452,17,FALSE))&amp;"")</f>
        <v/>
      </c>
      <c r="F44" s="301" t="str">
        <f>IF(ISERROR(VLOOKUP(A44,'施設調書(公園施設・ﾒｰｶｰ名) 入力用'!$C$3:$AN$452,18,FALSE)),"",(VLOOKUP(A44,'施設調書(公園施設・ﾒｰｶｰ名) 入力用'!$C$3:$AN$452,18,FALSE))&amp;"")</f>
        <v/>
      </c>
      <c r="G44" s="678" t="str">
        <f>IF(ISERROR(VLOOKUP(A44,'施設調書(公園施設・ﾒｰｶｰ名) 入力用'!$C$3:$AN$452,28,FALSE)),"",(VLOOKUP(A44,'施設調書(公園施設・ﾒｰｶｰ名) 入力用'!$C$3:$AN$452,28,FALSE)))</f>
        <v/>
      </c>
      <c r="H44" s="678"/>
      <c r="I44" s="302" t="str">
        <f>IF(ISERROR(VLOOKUP(A44,'施設調書(公園施設・ﾒｰｶｰ名) 入力用'!$C$3:$AN$452,30,FALSE)),"",(VLOOKUP(A44,'施設調書(公園施設・ﾒｰｶｰ名) 入力用'!$C$3:$AN$452,30,FALSE))&amp;"")</f>
        <v/>
      </c>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ht="15" customHeight="1" x14ac:dyDescent="0.15">
      <c r="A45" s="30">
        <v>42</v>
      </c>
      <c r="B45" s="305"/>
      <c r="C45" s="299" t="str">
        <f>IF(ISERROR(VLOOKUP(A45,'施設調書(公園施設・ﾒｰｶｰ名) 入力用'!$C$3:$AN$452,9,FALSE)),"",(VLOOKUP(A45,'施設調書(公園施設・ﾒｰｶｰ名) 入力用'!$C$3:$AN$452,9,FALSE)))</f>
        <v/>
      </c>
      <c r="D45" s="299" t="str">
        <f>IF(ISERROR(VLOOKUP(A45,'施設調書(公園施設・ﾒｰｶｰ名) 入力用'!$C$3:$AN$452,13,FALSE)),"",(VLOOKUP(A45,'施設調書(公園施設・ﾒｰｶｰ名) 入力用'!$C$3:$AN$452,13,FALSE))&amp;"")</f>
        <v/>
      </c>
      <c r="E45" s="300" t="str">
        <f>IF(ISERROR(VLOOKUP(A45,'施設調書(公園施設・ﾒｰｶｰ名) 入力用'!$C$3:$AN$452,17,FALSE)),"",(VLOOKUP(A45,'施設調書(公園施設・ﾒｰｶｰ名) 入力用'!$C$3:$AN$452,17,FALSE))&amp;"")</f>
        <v/>
      </c>
      <c r="F45" s="301" t="str">
        <f>IF(ISERROR(VLOOKUP(A45,'施設調書(公園施設・ﾒｰｶｰ名) 入力用'!$C$3:$AN$452,18,FALSE)),"",(VLOOKUP(A45,'施設調書(公園施設・ﾒｰｶｰ名) 入力用'!$C$3:$AN$452,18,FALSE))&amp;"")</f>
        <v/>
      </c>
      <c r="G45" s="678" t="str">
        <f>IF(ISERROR(VLOOKUP(A45,'施設調書(公園施設・ﾒｰｶｰ名) 入力用'!$C$3:$AN$452,28,FALSE)),"",(VLOOKUP(A45,'施設調書(公園施設・ﾒｰｶｰ名) 入力用'!$C$3:$AN$452,28,FALSE)))</f>
        <v/>
      </c>
      <c r="H45" s="678"/>
      <c r="I45" s="302" t="str">
        <f>IF(ISERROR(VLOOKUP(A45,'施設調書(公園施設・ﾒｰｶｰ名) 入力用'!$C$3:$AN$452,30,FALSE)),"",(VLOOKUP(A45,'施設調書(公園施設・ﾒｰｶｰ名) 入力用'!$C$3:$AN$452,30,FALSE))&amp;"")</f>
        <v/>
      </c>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row>
    <row r="46" spans="1:58" ht="15" customHeight="1" x14ac:dyDescent="0.15">
      <c r="A46" s="30">
        <v>43</v>
      </c>
      <c r="B46" s="306"/>
      <c r="C46" s="299" t="str">
        <f>IF(ISERROR(VLOOKUP(A46,'施設調書(公園施設・ﾒｰｶｰ名) 入力用'!$C$3:$AN$452,9,FALSE)),"",(VLOOKUP(A46,'施設調書(公園施設・ﾒｰｶｰ名) 入力用'!$C$3:$AN$452,9,FALSE)))</f>
        <v/>
      </c>
      <c r="D46" s="299" t="str">
        <f>IF(ISERROR(VLOOKUP(A46,'施設調書(公園施設・ﾒｰｶｰ名) 入力用'!$C$3:$AN$452,13,FALSE)),"",(VLOOKUP(A46,'施設調書(公園施設・ﾒｰｶｰ名) 入力用'!$C$3:$AN$452,13,FALSE))&amp;"")</f>
        <v/>
      </c>
      <c r="E46" s="300" t="str">
        <f>IF(ISERROR(VLOOKUP(A46,'施設調書(公園施設・ﾒｰｶｰ名) 入力用'!$C$3:$AN$452,17,FALSE)),"",(VLOOKUP(A46,'施設調書(公園施設・ﾒｰｶｰ名) 入力用'!$C$3:$AN$452,17,FALSE))&amp;"")</f>
        <v/>
      </c>
      <c r="F46" s="301" t="str">
        <f>IF(ISERROR(VLOOKUP(A46,'施設調書(公園施設・ﾒｰｶｰ名) 入力用'!$C$3:$AN$452,18,FALSE)),"",(VLOOKUP(A46,'施設調書(公園施設・ﾒｰｶｰ名) 入力用'!$C$3:$AN$452,18,FALSE))&amp;"")</f>
        <v/>
      </c>
      <c r="G46" s="678" t="str">
        <f>IF(ISERROR(VLOOKUP(A46,'施設調書(公園施設・ﾒｰｶｰ名) 入力用'!$C$3:$AN$452,28,FALSE)),"",(VLOOKUP(A46,'施設調書(公園施設・ﾒｰｶｰ名) 入力用'!$C$3:$AN$452,28,FALSE)))</f>
        <v/>
      </c>
      <c r="H46" s="678"/>
      <c r="I46" s="302" t="str">
        <f>IF(ISERROR(VLOOKUP(A46,'施設調書(公園施設・ﾒｰｶｰ名) 入力用'!$C$3:$AN$452,30,FALSE)),"",(VLOOKUP(A46,'施設調書(公園施設・ﾒｰｶｰ名) 入力用'!$C$3:$AN$452,30,FALSE))&amp;"")</f>
        <v/>
      </c>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row>
    <row r="47" spans="1:58" ht="15" customHeight="1" x14ac:dyDescent="0.15">
      <c r="A47" s="30">
        <v>44</v>
      </c>
      <c r="B47" s="306"/>
      <c r="C47" s="299" t="str">
        <f>IF(ISERROR(VLOOKUP(A47,'施設調書(公園施設・ﾒｰｶｰ名) 入力用'!$C$3:$AN$452,9,FALSE)),"",(VLOOKUP(A47,'施設調書(公園施設・ﾒｰｶｰ名) 入力用'!$C$3:$AN$452,9,FALSE)))</f>
        <v/>
      </c>
      <c r="D47" s="299" t="str">
        <f>IF(ISERROR(VLOOKUP(A47,'施設調書(公園施設・ﾒｰｶｰ名) 入力用'!$C$3:$AN$452,13,FALSE)),"",(VLOOKUP(A47,'施設調書(公園施設・ﾒｰｶｰ名) 入力用'!$C$3:$AN$452,13,FALSE))&amp;"")</f>
        <v/>
      </c>
      <c r="E47" s="300" t="str">
        <f>IF(ISERROR(VLOOKUP(A47,'施設調書(公園施設・ﾒｰｶｰ名) 入力用'!$C$3:$AN$452,17,FALSE)),"",(VLOOKUP(A47,'施設調書(公園施設・ﾒｰｶｰ名) 入力用'!$C$3:$AN$452,17,FALSE))&amp;"")</f>
        <v/>
      </c>
      <c r="F47" s="301" t="str">
        <f>IF(ISERROR(VLOOKUP(A47,'施設調書(公園施設・ﾒｰｶｰ名) 入力用'!$C$3:$AN$452,18,FALSE)),"",(VLOOKUP(A47,'施設調書(公園施設・ﾒｰｶｰ名) 入力用'!$C$3:$AN$452,18,FALSE))&amp;"")</f>
        <v/>
      </c>
      <c r="G47" s="678" t="str">
        <f>IF(ISERROR(VLOOKUP(A47,'施設調書(公園施設・ﾒｰｶｰ名) 入力用'!$C$3:$AN$452,28,FALSE)),"",(VLOOKUP(A47,'施設調書(公園施設・ﾒｰｶｰ名) 入力用'!$C$3:$AN$452,28,FALSE)))</f>
        <v/>
      </c>
      <c r="H47" s="678"/>
      <c r="I47" s="302" t="str">
        <f>IF(ISERROR(VLOOKUP(A47,'施設調書(公園施設・ﾒｰｶｰ名) 入力用'!$C$3:$AN$452,30,FALSE)),"",(VLOOKUP(A47,'施設調書(公園施設・ﾒｰｶｰ名) 入力用'!$C$3:$AN$452,30,FALSE))&amp;"")</f>
        <v/>
      </c>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ht="15" customHeight="1" x14ac:dyDescent="0.15">
      <c r="A48" s="30">
        <v>45</v>
      </c>
      <c r="B48" s="305"/>
      <c r="C48" s="299" t="str">
        <f>IF(ISERROR(VLOOKUP(A48,'施設調書(公園施設・ﾒｰｶｰ名) 入力用'!$C$3:$AN$452,9,FALSE)),"",(VLOOKUP(A48,'施設調書(公園施設・ﾒｰｶｰ名) 入力用'!$C$3:$AN$452,9,FALSE)))</f>
        <v/>
      </c>
      <c r="D48" s="299" t="str">
        <f>IF(ISERROR(VLOOKUP(A48,'施設調書(公園施設・ﾒｰｶｰ名) 入力用'!$C$3:$AN$452,13,FALSE)),"",(VLOOKUP(A48,'施設調書(公園施設・ﾒｰｶｰ名) 入力用'!$C$3:$AN$452,13,FALSE))&amp;"")</f>
        <v/>
      </c>
      <c r="E48" s="300" t="str">
        <f>IF(ISERROR(VLOOKUP(A48,'施設調書(公園施設・ﾒｰｶｰ名) 入力用'!$C$3:$AN$452,17,FALSE)),"",(VLOOKUP(A48,'施設調書(公園施設・ﾒｰｶｰ名) 入力用'!$C$3:$AN$452,17,FALSE))&amp;"")</f>
        <v/>
      </c>
      <c r="F48" s="301" t="str">
        <f>IF(ISERROR(VLOOKUP(A48,'施設調書(公園施設・ﾒｰｶｰ名) 入力用'!$C$3:$AN$452,18,FALSE)),"",(VLOOKUP(A48,'施設調書(公園施設・ﾒｰｶｰ名) 入力用'!$C$3:$AN$452,18,FALSE))&amp;"")</f>
        <v/>
      </c>
      <c r="G48" s="678" t="str">
        <f>IF(ISERROR(VLOOKUP(A48,'施設調書(公園施設・ﾒｰｶｰ名) 入力用'!$C$3:$AN$452,28,FALSE)),"",(VLOOKUP(A48,'施設調書(公園施設・ﾒｰｶｰ名) 入力用'!$C$3:$AN$452,28,FALSE)))</f>
        <v/>
      </c>
      <c r="H48" s="678"/>
      <c r="I48" s="302" t="str">
        <f>IF(ISERROR(VLOOKUP(A48,'施設調書(公園施設・ﾒｰｶｰ名) 入力用'!$C$3:$AN$452,30,FALSE)),"",(VLOOKUP(A48,'施設調書(公園施設・ﾒｰｶｰ名) 入力用'!$C$3:$AN$452,30,FALSE))&amp;"")</f>
        <v/>
      </c>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row>
    <row r="49" spans="1:58" ht="15" customHeight="1" x14ac:dyDescent="0.15">
      <c r="A49" s="30">
        <v>46</v>
      </c>
      <c r="B49" s="305"/>
      <c r="C49" s="299" t="str">
        <f>IF(ISERROR(VLOOKUP(A49,'施設調書(公園施設・ﾒｰｶｰ名) 入力用'!$C$3:$AN$452,9,FALSE)),"",(VLOOKUP(A49,'施設調書(公園施設・ﾒｰｶｰ名) 入力用'!$C$3:$AN$452,9,FALSE)))</f>
        <v/>
      </c>
      <c r="D49" s="299" t="str">
        <f>IF(ISERROR(VLOOKUP(A49,'施設調書(公園施設・ﾒｰｶｰ名) 入力用'!$C$3:$AN$452,13,FALSE)),"",(VLOOKUP(A49,'施設調書(公園施設・ﾒｰｶｰ名) 入力用'!$C$3:$AN$452,13,FALSE))&amp;"")</f>
        <v/>
      </c>
      <c r="E49" s="300" t="str">
        <f>IF(ISERROR(VLOOKUP(A49,'施設調書(公園施設・ﾒｰｶｰ名) 入力用'!$C$3:$AN$452,17,FALSE)),"",(VLOOKUP(A49,'施設調書(公園施設・ﾒｰｶｰ名) 入力用'!$C$3:$AN$452,17,FALSE))&amp;"")</f>
        <v/>
      </c>
      <c r="F49" s="301" t="str">
        <f>IF(ISERROR(VLOOKUP(A49,'施設調書(公園施設・ﾒｰｶｰ名) 入力用'!$C$3:$AN$452,18,FALSE)),"",(VLOOKUP(A49,'施設調書(公園施設・ﾒｰｶｰ名) 入力用'!$C$3:$AN$452,18,FALSE))&amp;"")</f>
        <v/>
      </c>
      <c r="G49" s="678" t="str">
        <f>IF(ISERROR(VLOOKUP(A49,'施設調書(公園施設・ﾒｰｶｰ名) 入力用'!$C$3:$AN$452,28,FALSE)),"",(VLOOKUP(A49,'施設調書(公園施設・ﾒｰｶｰ名) 入力用'!$C$3:$AN$452,28,FALSE)))</f>
        <v/>
      </c>
      <c r="H49" s="678"/>
      <c r="I49" s="302" t="str">
        <f>IF(ISERROR(VLOOKUP(A49,'施設調書(公園施設・ﾒｰｶｰ名) 入力用'!$C$3:$AN$452,30,FALSE)),"",(VLOOKUP(A49,'施設調書(公園施設・ﾒｰｶｰ名) 入力用'!$C$3:$AN$452,30,FALSE))&amp;"")</f>
        <v/>
      </c>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row>
    <row r="50" spans="1:58" ht="15" customHeight="1" x14ac:dyDescent="0.15">
      <c r="A50" s="30">
        <v>47</v>
      </c>
      <c r="B50" s="305"/>
      <c r="C50" s="299" t="str">
        <f>IF(ISERROR(VLOOKUP(A50,'施設調書(公園施設・ﾒｰｶｰ名) 入力用'!$C$3:$AN$452,9,FALSE)),"",(VLOOKUP(A50,'施設調書(公園施設・ﾒｰｶｰ名) 入力用'!$C$3:$AN$452,9,FALSE)))</f>
        <v/>
      </c>
      <c r="D50" s="299" t="str">
        <f>IF(ISERROR(VLOOKUP(A50,'施設調書(公園施設・ﾒｰｶｰ名) 入力用'!$C$3:$AN$452,13,FALSE)),"",(VLOOKUP(A50,'施設調書(公園施設・ﾒｰｶｰ名) 入力用'!$C$3:$AN$452,13,FALSE))&amp;"")</f>
        <v/>
      </c>
      <c r="E50" s="300" t="str">
        <f>IF(ISERROR(VLOOKUP(A50,'施設調書(公園施設・ﾒｰｶｰ名) 入力用'!$C$3:$AN$452,17,FALSE)),"",(VLOOKUP(A50,'施設調書(公園施設・ﾒｰｶｰ名) 入力用'!$C$3:$AN$452,17,FALSE))&amp;"")</f>
        <v/>
      </c>
      <c r="F50" s="301" t="str">
        <f>IF(ISERROR(VLOOKUP(A50,'施設調書(公園施設・ﾒｰｶｰ名) 入力用'!$C$3:$AN$452,18,FALSE)),"",(VLOOKUP(A50,'施設調書(公園施設・ﾒｰｶｰ名) 入力用'!$C$3:$AN$452,18,FALSE))&amp;"")</f>
        <v/>
      </c>
      <c r="G50" s="678" t="str">
        <f>IF(ISERROR(VLOOKUP(A50,'施設調書(公園施設・ﾒｰｶｰ名) 入力用'!$C$3:$AN$452,28,FALSE)),"",(VLOOKUP(A50,'施設調書(公園施設・ﾒｰｶｰ名) 入力用'!$C$3:$AN$452,28,FALSE)))</f>
        <v/>
      </c>
      <c r="H50" s="678"/>
      <c r="I50" s="302" t="str">
        <f>IF(ISERROR(VLOOKUP(A50,'施設調書(公園施設・ﾒｰｶｰ名) 入力用'!$C$3:$AN$452,30,FALSE)),"",(VLOOKUP(A50,'施設調書(公園施設・ﾒｰｶｰ名) 入力用'!$C$3:$AN$452,30,FALSE))&amp;"")</f>
        <v/>
      </c>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row>
    <row r="51" spans="1:58" ht="15" customHeight="1" x14ac:dyDescent="0.15">
      <c r="A51" s="30">
        <v>48</v>
      </c>
      <c r="B51" s="305"/>
      <c r="C51" s="299" t="str">
        <f>IF(ISERROR(VLOOKUP(A51,'施設調書(公園施設・ﾒｰｶｰ名) 入力用'!$C$3:$AN$452,9,FALSE)),"",(VLOOKUP(A51,'施設調書(公園施設・ﾒｰｶｰ名) 入力用'!$C$3:$AN$452,9,FALSE)))</f>
        <v/>
      </c>
      <c r="D51" s="299" t="str">
        <f>IF(ISERROR(VLOOKUP(A51,'施設調書(公園施設・ﾒｰｶｰ名) 入力用'!$C$3:$AN$452,13,FALSE)),"",(VLOOKUP(A51,'施設調書(公園施設・ﾒｰｶｰ名) 入力用'!$C$3:$AN$452,13,FALSE))&amp;"")</f>
        <v/>
      </c>
      <c r="E51" s="300" t="str">
        <f>IF(ISERROR(VLOOKUP(A51,'施設調書(公園施設・ﾒｰｶｰ名) 入力用'!$C$3:$AN$452,17,FALSE)),"",(VLOOKUP(A51,'施設調書(公園施設・ﾒｰｶｰ名) 入力用'!$C$3:$AN$452,17,FALSE))&amp;"")</f>
        <v/>
      </c>
      <c r="F51" s="301" t="str">
        <f>IF(ISERROR(VLOOKUP(A51,'施設調書(公園施設・ﾒｰｶｰ名) 入力用'!$C$3:$AN$452,18,FALSE)),"",(VLOOKUP(A51,'施設調書(公園施設・ﾒｰｶｰ名) 入力用'!$C$3:$AN$452,18,FALSE))&amp;"")</f>
        <v/>
      </c>
      <c r="G51" s="678" t="str">
        <f>IF(ISERROR(VLOOKUP(A51,'施設調書(公園施設・ﾒｰｶｰ名) 入力用'!$C$3:$AN$452,28,FALSE)),"",(VLOOKUP(A51,'施設調書(公園施設・ﾒｰｶｰ名) 入力用'!$C$3:$AN$452,28,FALSE)))</f>
        <v/>
      </c>
      <c r="H51" s="678"/>
      <c r="I51" s="302" t="str">
        <f>IF(ISERROR(VLOOKUP(A51,'施設調書(公園施設・ﾒｰｶｰ名) 入力用'!$C$3:$AN$452,30,FALSE)),"",(VLOOKUP(A51,'施設調書(公園施設・ﾒｰｶｰ名) 入力用'!$C$3:$AN$452,30,FALSE))&amp;"")</f>
        <v/>
      </c>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row>
    <row r="52" spans="1:58" ht="15" customHeight="1" x14ac:dyDescent="0.15">
      <c r="A52" s="30">
        <v>49</v>
      </c>
      <c r="B52" s="305"/>
      <c r="C52" s="299" t="str">
        <f>IF(ISERROR(VLOOKUP(A52,'施設調書(公園施設・ﾒｰｶｰ名) 入力用'!$C$3:$AN$452,9,FALSE)),"",(VLOOKUP(A52,'施設調書(公園施設・ﾒｰｶｰ名) 入力用'!$C$3:$AN$452,9,FALSE)))</f>
        <v/>
      </c>
      <c r="D52" s="299" t="str">
        <f>IF(ISERROR(VLOOKUP(A52,'施設調書(公園施設・ﾒｰｶｰ名) 入力用'!$C$3:$AN$452,13,FALSE)),"",(VLOOKUP(A52,'施設調書(公園施設・ﾒｰｶｰ名) 入力用'!$C$3:$AN$452,13,FALSE))&amp;"")</f>
        <v/>
      </c>
      <c r="E52" s="300" t="str">
        <f>IF(ISERROR(VLOOKUP(A52,'施設調書(公園施設・ﾒｰｶｰ名) 入力用'!$C$3:$AN$452,17,FALSE)),"",(VLOOKUP(A52,'施設調書(公園施設・ﾒｰｶｰ名) 入力用'!$C$3:$AN$452,17,FALSE))&amp;"")</f>
        <v/>
      </c>
      <c r="F52" s="301" t="str">
        <f>IF(ISERROR(VLOOKUP(A52,'施設調書(公園施設・ﾒｰｶｰ名) 入力用'!$C$3:$AN$452,18,FALSE)),"",(VLOOKUP(A52,'施設調書(公園施設・ﾒｰｶｰ名) 入力用'!$C$3:$AN$452,18,FALSE))&amp;"")</f>
        <v/>
      </c>
      <c r="G52" s="678" t="str">
        <f>IF(ISERROR(VLOOKUP(A52,'施設調書(公園施設・ﾒｰｶｰ名) 入力用'!$C$3:$AN$452,28,FALSE)),"",(VLOOKUP(A52,'施設調書(公園施設・ﾒｰｶｰ名) 入力用'!$C$3:$AN$452,28,FALSE)))</f>
        <v/>
      </c>
      <c r="H52" s="678"/>
      <c r="I52" s="302" t="str">
        <f>IF(ISERROR(VLOOKUP(A52,'施設調書(公園施設・ﾒｰｶｰ名) 入力用'!$C$3:$AN$452,30,FALSE)),"",(VLOOKUP(A52,'施設調書(公園施設・ﾒｰｶｰ名) 入力用'!$C$3:$AN$452,30,FALSE))&amp;"")</f>
        <v/>
      </c>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row>
    <row r="53" spans="1:58" ht="15" customHeight="1" x14ac:dyDescent="0.15">
      <c r="A53" s="30">
        <v>50</v>
      </c>
      <c r="B53" s="305"/>
      <c r="C53" s="299" t="str">
        <f>IF(ISERROR(VLOOKUP(A53,'施設調書(公園施設・ﾒｰｶｰ名) 入力用'!$C$3:$AN$452,9,FALSE)),"",(VLOOKUP(A53,'施設調書(公園施設・ﾒｰｶｰ名) 入力用'!$C$3:$AN$452,9,FALSE)))</f>
        <v/>
      </c>
      <c r="D53" s="299" t="str">
        <f>IF(ISERROR(VLOOKUP(A53,'施設調書(公園施設・ﾒｰｶｰ名) 入力用'!$C$3:$AN$452,13,FALSE)),"",(VLOOKUP(A53,'施設調書(公園施設・ﾒｰｶｰ名) 入力用'!$C$3:$AN$452,13,FALSE))&amp;"")</f>
        <v/>
      </c>
      <c r="E53" s="300" t="str">
        <f>IF(ISERROR(VLOOKUP(A53,'施設調書(公園施設・ﾒｰｶｰ名) 入力用'!$C$3:$AN$452,17,FALSE)),"",(VLOOKUP(A53,'施設調書(公園施設・ﾒｰｶｰ名) 入力用'!$C$3:$AN$452,17,FALSE))&amp;"")</f>
        <v/>
      </c>
      <c r="F53" s="301" t="str">
        <f>IF(ISERROR(VLOOKUP(A53,'施設調書(公園施設・ﾒｰｶｰ名) 入力用'!$C$3:$AN$452,18,FALSE)),"",(VLOOKUP(A53,'施設調書(公園施設・ﾒｰｶｰ名) 入力用'!$C$3:$AN$452,18,FALSE))&amp;"")</f>
        <v/>
      </c>
      <c r="G53" s="678" t="str">
        <f>IF(ISERROR(VLOOKUP(A53,'施設調書(公園施設・ﾒｰｶｰ名) 入力用'!$C$3:$AN$452,28,FALSE)),"",(VLOOKUP(A53,'施設調書(公園施設・ﾒｰｶｰ名) 入力用'!$C$3:$AN$452,28,FALSE)))</f>
        <v/>
      </c>
      <c r="H53" s="678"/>
      <c r="I53" s="302" t="str">
        <f>IF(ISERROR(VLOOKUP(A53,'施設調書(公園施設・ﾒｰｶｰ名) 入力用'!$C$3:$AN$452,30,FALSE)),"",(VLOOKUP(A53,'施設調書(公園施設・ﾒｰｶｰ名) 入力用'!$C$3:$AN$452,30,FALSE))&amp;"")</f>
        <v/>
      </c>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row>
    <row r="54" spans="1:58" ht="15" customHeight="1" x14ac:dyDescent="0.15">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row>
    <row r="55" spans="1:58" ht="15" customHeight="1" x14ac:dyDescent="0.15">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row>
    <row r="56" spans="1:58" ht="15" customHeight="1" x14ac:dyDescent="0.15">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ht="15" customHeight="1" x14ac:dyDescent="0.15">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ht="15" customHeight="1" x14ac:dyDescent="0.15">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ht="15" customHeight="1" x14ac:dyDescent="0.15">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row r="60" spans="1:58" ht="15" customHeight="1" x14ac:dyDescent="0.15">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row>
    <row r="61" spans="1:58" ht="15" customHeight="1" x14ac:dyDescent="0.15">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row>
    <row r="62" spans="1:58" ht="15" customHeight="1" x14ac:dyDescent="0.15">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row>
    <row r="63" spans="1:58" ht="15" customHeight="1" x14ac:dyDescent="0.15">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row>
    <row r="64" spans="1:58" ht="15" customHeight="1" x14ac:dyDescent="0.15">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row>
    <row r="65" spans="11:58" ht="15" customHeight="1" x14ac:dyDescent="0.15">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row>
    <row r="66" spans="11:58" ht="15" customHeight="1" x14ac:dyDescent="0.15">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row>
    <row r="67" spans="11:58" ht="15" customHeight="1" x14ac:dyDescent="0.15">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row>
    <row r="68" spans="11:58" ht="15" customHeight="1" x14ac:dyDescent="0.15">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row>
    <row r="69" spans="11:58" ht="15" customHeight="1" x14ac:dyDescent="0.15">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row>
    <row r="70" spans="11:58" ht="15" customHeight="1" x14ac:dyDescent="0.15">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row>
    <row r="71" spans="11:58" ht="15" customHeight="1" x14ac:dyDescent="0.15">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row>
    <row r="72" spans="11:58" ht="15" customHeight="1" x14ac:dyDescent="0.15">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row>
    <row r="73" spans="11:58" ht="15" customHeight="1" x14ac:dyDescent="0.15">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row>
    <row r="74" spans="11:58" ht="15" customHeight="1" x14ac:dyDescent="0.15">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row>
    <row r="75" spans="11:58" ht="15" customHeight="1" x14ac:dyDescent="0.15">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row>
    <row r="76" spans="11:58" ht="15" customHeight="1" x14ac:dyDescent="0.15">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row>
    <row r="77" spans="11:58" ht="15" customHeight="1" x14ac:dyDescent="0.15">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row>
    <row r="78" spans="11:58" ht="15" customHeight="1" x14ac:dyDescent="0.15">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row>
    <row r="79" spans="11:58" ht="15" customHeight="1" x14ac:dyDescent="0.15">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row>
    <row r="80" spans="11:58" ht="15" customHeight="1" x14ac:dyDescent="0.15">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row>
    <row r="81" spans="11:58" ht="15" customHeight="1" x14ac:dyDescent="0.15">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row>
    <row r="82" spans="11:58" ht="15" customHeight="1" x14ac:dyDescent="0.15">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row>
    <row r="83" spans="11:58" ht="15" customHeight="1" x14ac:dyDescent="0.15">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row>
    <row r="84" spans="11:58" ht="15" customHeight="1" x14ac:dyDescent="0.15">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row>
    <row r="85" spans="11:58" ht="15" customHeight="1" x14ac:dyDescent="0.15">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row>
    <row r="86" spans="11:58" ht="15" customHeight="1" x14ac:dyDescent="0.15">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row>
    <row r="87" spans="11:58" ht="15" customHeight="1" x14ac:dyDescent="0.15">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row>
    <row r="88" spans="11:58" ht="15" customHeight="1" x14ac:dyDescent="0.15">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row>
    <row r="89" spans="11:58" ht="15" customHeight="1" x14ac:dyDescent="0.15">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row>
    <row r="90" spans="11:58" ht="15" customHeight="1" x14ac:dyDescent="0.15">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row>
    <row r="91" spans="11:58" ht="15" customHeight="1" x14ac:dyDescent="0.15">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row>
    <row r="92" spans="11:58" ht="15" customHeight="1" x14ac:dyDescent="0.15">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row>
    <row r="93" spans="11:58" ht="15" customHeight="1" x14ac:dyDescent="0.15">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row>
    <row r="94" spans="11:58" ht="15" customHeight="1" x14ac:dyDescent="0.15">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row>
    <row r="95" spans="11:58" ht="15" customHeight="1" x14ac:dyDescent="0.15">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row>
    <row r="96" spans="11:58" ht="15" customHeight="1" x14ac:dyDescent="0.15">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row>
    <row r="97" spans="11:58" ht="15" customHeight="1" x14ac:dyDescent="0.15">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1:58" ht="15" customHeight="1" x14ac:dyDescent="0.15">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1:58" ht="15" customHeight="1" x14ac:dyDescent="0.15">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row>
    <row r="100" spans="11:58" ht="15" customHeight="1" x14ac:dyDescent="0.15">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row>
    <row r="101" spans="11:58" ht="15" customHeight="1" x14ac:dyDescent="0.15">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row>
    <row r="102" spans="11:58" ht="15" customHeight="1" x14ac:dyDescent="0.15">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row>
    <row r="103" spans="11:58" ht="15" customHeight="1" x14ac:dyDescent="0.15">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row>
    <row r="104" spans="11:58" ht="15" customHeight="1" x14ac:dyDescent="0.15">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row>
    <row r="105" spans="11:58" ht="15" customHeight="1" x14ac:dyDescent="0.15">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row>
    <row r="106" spans="11:58" ht="15" customHeight="1" x14ac:dyDescent="0.15">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row>
    <row r="107" spans="11:58" ht="15" customHeight="1" x14ac:dyDescent="0.15">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row>
    <row r="108" spans="11:58" ht="15" customHeight="1" x14ac:dyDescent="0.15">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row>
    <row r="109" spans="11:58" ht="15" customHeight="1" x14ac:dyDescent="0.15">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row>
    <row r="110" spans="11:58" ht="15" customHeight="1" x14ac:dyDescent="0.15">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row>
    <row r="111" spans="11:58" ht="15" customHeight="1" x14ac:dyDescent="0.15">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row>
    <row r="112" spans="11:58" ht="15" customHeight="1" x14ac:dyDescent="0.15">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row>
    <row r="113" spans="11:58" ht="15" customHeight="1" x14ac:dyDescent="0.15">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row>
    <row r="114" spans="11:58" ht="15" customHeight="1" x14ac:dyDescent="0.15">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row>
    <row r="115" spans="11:58" ht="15" customHeight="1" x14ac:dyDescent="0.15">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1:58" ht="15" customHeight="1" x14ac:dyDescent="0.15">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1:58" ht="15" customHeight="1" x14ac:dyDescent="0.15">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row>
    <row r="118" spans="11:58" ht="15" customHeight="1" x14ac:dyDescent="0.15">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row>
    <row r="119" spans="11:58" ht="15" customHeight="1" x14ac:dyDescent="0.15">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row>
    <row r="120" spans="11:58" ht="15" customHeight="1" x14ac:dyDescent="0.15">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row>
    <row r="121" spans="11:58" ht="15" customHeight="1" x14ac:dyDescent="0.15">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row>
    <row r="122" spans="11:58" ht="15" customHeight="1" x14ac:dyDescent="0.15">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row>
    <row r="123" spans="11:58" ht="15" customHeight="1" x14ac:dyDescent="0.15">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row>
    <row r="124" spans="11:58" ht="15" customHeight="1" x14ac:dyDescent="0.15">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row>
    <row r="125" spans="11:58" ht="15" customHeight="1" x14ac:dyDescent="0.15">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row>
    <row r="126" spans="11:58" ht="15" customHeight="1" x14ac:dyDescent="0.15">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row>
    <row r="127" spans="11:58" ht="15" customHeight="1" x14ac:dyDescent="0.15">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row>
    <row r="128" spans="11:58" ht="15" customHeight="1" x14ac:dyDescent="0.15">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row>
    <row r="129" spans="11:58" ht="15" customHeight="1" x14ac:dyDescent="0.15">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row>
    <row r="130" spans="11:58" ht="15" customHeight="1" x14ac:dyDescent="0.15">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row>
    <row r="131" spans="11:58" ht="15" customHeight="1" x14ac:dyDescent="0.15">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row>
    <row r="132" spans="11:58" ht="15" customHeight="1" x14ac:dyDescent="0.15">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row>
    <row r="133" spans="11:58" ht="15" customHeight="1" x14ac:dyDescent="0.15">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row>
    <row r="134" spans="11:58" ht="15" customHeight="1" x14ac:dyDescent="0.15">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row>
    <row r="135" spans="11:58" ht="15" customHeight="1" x14ac:dyDescent="0.15">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row>
    <row r="136" spans="11:58" ht="15" customHeight="1" x14ac:dyDescent="0.15">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1:58" ht="15" customHeight="1" x14ac:dyDescent="0.15">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row>
    <row r="138" spans="11:58" ht="15" customHeight="1" x14ac:dyDescent="0.15">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row>
    <row r="139" spans="11:58" ht="15" customHeight="1" x14ac:dyDescent="0.15">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row>
    <row r="140" spans="11:58" ht="15" customHeight="1" x14ac:dyDescent="0.15">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row>
    <row r="141" spans="11:58" ht="15" customHeight="1" x14ac:dyDescent="0.15">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row>
    <row r="142" spans="11:58" ht="15" customHeight="1" x14ac:dyDescent="0.15">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row>
    <row r="143" spans="11:58" ht="15" customHeight="1" x14ac:dyDescent="0.15">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row>
    <row r="144" spans="11:58" ht="15" customHeight="1" x14ac:dyDescent="0.15">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row>
    <row r="145" spans="11:58" ht="15" customHeight="1" x14ac:dyDescent="0.15">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row>
    <row r="146" spans="11:58" ht="15" customHeight="1" x14ac:dyDescent="0.15">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row>
    <row r="147" spans="11:58" ht="15" customHeight="1" x14ac:dyDescent="0.15">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row>
    <row r="148" spans="11:58" ht="15" customHeight="1" x14ac:dyDescent="0.15">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row>
    <row r="149" spans="11:58" ht="15" customHeight="1" x14ac:dyDescent="0.15">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row>
    <row r="150" spans="11:58" ht="15" customHeight="1" x14ac:dyDescent="0.15">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row>
    <row r="151" spans="11:58" ht="15" customHeight="1" x14ac:dyDescent="0.15">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row>
    <row r="152" spans="11:58" ht="15" customHeight="1" x14ac:dyDescent="0.15">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row>
    <row r="153" spans="11:58" ht="15" customHeight="1" x14ac:dyDescent="0.15">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row>
    <row r="154" spans="11:58" ht="15" customHeight="1" x14ac:dyDescent="0.15">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row>
    <row r="155" spans="11:58" ht="15" customHeight="1" x14ac:dyDescent="0.15">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row>
    <row r="156" spans="11:58" ht="15" customHeight="1" x14ac:dyDescent="0.15">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row>
    <row r="157" spans="11:58" ht="15" customHeight="1" x14ac:dyDescent="0.15">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row>
    <row r="158" spans="11:58" ht="15" customHeight="1" x14ac:dyDescent="0.15">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row>
    <row r="159" spans="11:58" ht="15" customHeight="1" x14ac:dyDescent="0.15">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row>
    <row r="160" spans="11:58" ht="15" customHeight="1" x14ac:dyDescent="0.15">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row>
    <row r="161" spans="11:58" ht="15" customHeight="1" x14ac:dyDescent="0.15">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row>
    <row r="162" spans="11:58" ht="15" customHeight="1" x14ac:dyDescent="0.15">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row>
    <row r="163" spans="11:58" ht="15" customHeight="1" x14ac:dyDescent="0.15">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row>
    <row r="164" spans="11:58" ht="15" customHeight="1" x14ac:dyDescent="0.15">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row>
    <row r="165" spans="11:58" ht="15" customHeight="1" x14ac:dyDescent="0.15">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row>
    <row r="166" spans="11:58" ht="15" customHeight="1" x14ac:dyDescent="0.15">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row>
    <row r="167" spans="11:58" ht="15" customHeight="1" x14ac:dyDescent="0.15">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row>
    <row r="168" spans="11:58" ht="15" customHeight="1" x14ac:dyDescent="0.15">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row>
    <row r="169" spans="11:58" ht="15" customHeight="1" x14ac:dyDescent="0.15">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row>
    <row r="170" spans="11:58" ht="15" customHeight="1" x14ac:dyDescent="0.15">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row>
    <row r="171" spans="11:58" ht="15" customHeight="1" x14ac:dyDescent="0.15">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row>
    <row r="172" spans="11:58" ht="15" customHeight="1" x14ac:dyDescent="0.15">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row>
    <row r="173" spans="11:58" ht="15" customHeight="1" x14ac:dyDescent="0.15">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1:58" ht="15" customHeight="1" x14ac:dyDescent="0.15">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1:58" ht="15" customHeight="1" x14ac:dyDescent="0.15">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row>
    <row r="176" spans="11:58" ht="15" customHeight="1" x14ac:dyDescent="0.15">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row>
    <row r="177" spans="11:58" ht="15" customHeight="1" x14ac:dyDescent="0.15">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row>
    <row r="178" spans="11:58" ht="15" customHeight="1" x14ac:dyDescent="0.15">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row>
    <row r="179" spans="11:58" ht="15" customHeight="1" x14ac:dyDescent="0.15">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row>
    <row r="180" spans="11:58" ht="15" customHeight="1" x14ac:dyDescent="0.15">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row>
    <row r="181" spans="11:58" ht="15" customHeight="1" x14ac:dyDescent="0.15">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row>
    <row r="182" spans="11:58" ht="15" customHeight="1" x14ac:dyDescent="0.15">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row>
    <row r="183" spans="11:58" ht="15" customHeight="1" x14ac:dyDescent="0.15">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row>
    <row r="184" spans="11:58" ht="15" customHeight="1" x14ac:dyDescent="0.15">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row>
    <row r="185" spans="11:58" ht="15" customHeight="1" x14ac:dyDescent="0.15">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row>
    <row r="186" spans="11:58" ht="15" customHeight="1" x14ac:dyDescent="0.15">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row>
    <row r="187" spans="11:58" ht="15" customHeight="1" x14ac:dyDescent="0.15">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row>
    <row r="188" spans="11:58" ht="15" customHeight="1" x14ac:dyDescent="0.15">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row>
    <row r="189" spans="11:58" ht="15" customHeight="1" x14ac:dyDescent="0.15">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row>
    <row r="190" spans="11:58" ht="15" customHeight="1" x14ac:dyDescent="0.15">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row>
    <row r="191" spans="11:58" ht="15" customHeight="1" x14ac:dyDescent="0.15">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row>
    <row r="192" spans="11:58" ht="15" customHeight="1" x14ac:dyDescent="0.15">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row>
    <row r="193" spans="11:58" ht="15" customHeight="1" x14ac:dyDescent="0.15">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row>
    <row r="194" spans="11:58" ht="15" customHeight="1" x14ac:dyDescent="0.15">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row>
    <row r="195" spans="11:58" ht="15" customHeight="1" x14ac:dyDescent="0.15">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row>
    <row r="196" spans="11:58" ht="15" customHeight="1" x14ac:dyDescent="0.15">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row>
    <row r="197" spans="11:58" ht="15" customHeight="1" x14ac:dyDescent="0.15">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row>
    <row r="198" spans="11:58" ht="15" customHeight="1" x14ac:dyDescent="0.15">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row>
    <row r="199" spans="11:58" ht="15" customHeight="1" x14ac:dyDescent="0.15">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row>
    <row r="200" spans="11:58" ht="15" customHeight="1" x14ac:dyDescent="0.15">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row>
    <row r="201" spans="11:58" ht="15" customHeight="1" x14ac:dyDescent="0.15">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row>
    <row r="202" spans="11:58" ht="15" customHeight="1" x14ac:dyDescent="0.15">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row>
    <row r="203" spans="11:58" ht="15" customHeight="1" x14ac:dyDescent="0.15">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row>
    <row r="204" spans="11:58" ht="15" customHeight="1" x14ac:dyDescent="0.15">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row>
    <row r="205" spans="11:58" ht="15" customHeight="1" x14ac:dyDescent="0.15">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row>
    <row r="206" spans="11:58" ht="15" customHeight="1" x14ac:dyDescent="0.15">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row>
    <row r="207" spans="11:58" ht="15" customHeight="1" x14ac:dyDescent="0.15">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row>
    <row r="208" spans="11:58" ht="15" customHeight="1" x14ac:dyDescent="0.15">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row>
    <row r="209" spans="11:58" ht="15" customHeight="1" x14ac:dyDescent="0.15">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row>
    <row r="210" spans="11:58" ht="15" customHeight="1" x14ac:dyDescent="0.15">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row>
    <row r="211" spans="11:58" ht="15" customHeight="1" x14ac:dyDescent="0.15">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1:58" ht="15" customHeight="1" x14ac:dyDescent="0.15">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row>
    <row r="213" spans="11:58" ht="15" customHeight="1" x14ac:dyDescent="0.15">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row>
    <row r="214" spans="11:58" ht="15" customHeight="1" x14ac:dyDescent="0.15">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row>
    <row r="215" spans="11:58" ht="15" customHeight="1" x14ac:dyDescent="0.15">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row>
    <row r="216" spans="11:58" ht="15" customHeight="1" x14ac:dyDescent="0.15">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row>
    <row r="217" spans="11:58" ht="15" customHeight="1" x14ac:dyDescent="0.15">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row>
    <row r="218" spans="11:58" ht="15" customHeight="1" x14ac:dyDescent="0.15">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row>
  </sheetData>
  <sheetProtection password="CCD1" sheet="1" objects="1" scenarios="1"/>
  <mergeCells count="57">
    <mergeCell ref="G38:H38"/>
    <mergeCell ref="G39:H39"/>
    <mergeCell ref="G40:H40"/>
    <mergeCell ref="G41:H41"/>
    <mergeCell ref="G42:H42"/>
    <mergeCell ref="G43:H43"/>
    <mergeCell ref="G44:H44"/>
    <mergeCell ref="G45:H45"/>
    <mergeCell ref="G51:H51"/>
    <mergeCell ref="G52:H52"/>
    <mergeCell ref="G48:H48"/>
    <mergeCell ref="G53:H53"/>
    <mergeCell ref="G46:H46"/>
    <mergeCell ref="G47:H47"/>
    <mergeCell ref="G49:H49"/>
    <mergeCell ref="G50:H50"/>
    <mergeCell ref="G23:H23"/>
    <mergeCell ref="G24:H24"/>
    <mergeCell ref="G37:H37"/>
    <mergeCell ref="G25:H25"/>
    <mergeCell ref="G26:H26"/>
    <mergeCell ref="G27:H27"/>
    <mergeCell ref="G28:H28"/>
    <mergeCell ref="G29:H29"/>
    <mergeCell ref="G30:H30"/>
    <mergeCell ref="G31:H31"/>
    <mergeCell ref="G32:H32"/>
    <mergeCell ref="G33:H33"/>
    <mergeCell ref="G34:H34"/>
    <mergeCell ref="G35:H35"/>
    <mergeCell ref="G36:H36"/>
    <mergeCell ref="G18:H18"/>
    <mergeCell ref="G19:H19"/>
    <mergeCell ref="G20:H20"/>
    <mergeCell ref="G21:H21"/>
    <mergeCell ref="G22:H22"/>
    <mergeCell ref="G13:H13"/>
    <mergeCell ref="G14:H14"/>
    <mergeCell ref="G15:H15"/>
    <mergeCell ref="G16:H16"/>
    <mergeCell ref="G17:H17"/>
    <mergeCell ref="G10:H10"/>
    <mergeCell ref="G11:H11"/>
    <mergeCell ref="G12:H12"/>
    <mergeCell ref="B1:I1"/>
    <mergeCell ref="B2:B3"/>
    <mergeCell ref="C2:D2"/>
    <mergeCell ref="E2:E3"/>
    <mergeCell ref="F2:F3"/>
    <mergeCell ref="G2:H3"/>
    <mergeCell ref="I2:I3"/>
    <mergeCell ref="G4:H4"/>
    <mergeCell ref="G5:H5"/>
    <mergeCell ref="G6:H6"/>
    <mergeCell ref="G7:H7"/>
    <mergeCell ref="G8:H8"/>
    <mergeCell ref="G9:H9"/>
  </mergeCells>
  <phoneticPr fontId="17"/>
  <pageMargins left="0.98425196850393704" right="0.59055118110236227" top="0.78740157480314965" bottom="0.59055118110236227" header="0.51181102362204722" footer="0.39370078740157483"/>
  <pageSetup paperSize="9" orientation="portrait" copies="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30</vt:i4>
      </vt:variant>
    </vt:vector>
  </HeadingPairs>
  <TitlesOfParts>
    <vt:vector size="48" baseType="lpstr">
      <vt:lpstr>要領表紙</vt:lpstr>
      <vt:lpstr>チェックリスト</vt:lpstr>
      <vt:lpstr>図面タイトル等【様式指定】</vt:lpstr>
      <vt:lpstr>申請書等一式</vt:lpstr>
      <vt:lpstr>移管図書表紙・背表紙</vt:lpstr>
      <vt:lpstr>目次</vt:lpstr>
      <vt:lpstr>施設調書１(印刷用）</vt:lpstr>
      <vt:lpstr>植栽一覧(印刷）</vt:lpstr>
      <vt:lpstr>メーカー名一覧(印刷用）</vt:lpstr>
      <vt:lpstr>施設調書2(続き印刷用）</vt:lpstr>
      <vt:lpstr>施設調書3(続き印刷用）</vt:lpstr>
      <vt:lpstr>施設調書4(続き印刷用）</vt:lpstr>
      <vt:lpstr>入力公園</vt:lpstr>
      <vt:lpstr>施設調書(公園施設・ﾒｰｶｰ名) 入力用</vt:lpstr>
      <vt:lpstr>植栽一覧　入力用</vt:lpstr>
      <vt:lpstr>境界杭写真</vt:lpstr>
      <vt:lpstr>公園施設写真</vt:lpstr>
      <vt:lpstr>給水施設写真</vt:lpstr>
      <vt:lpstr>チェックリスト!Print_Area</vt:lpstr>
      <vt:lpstr>'メーカー名一覧(印刷用）'!Print_Area</vt:lpstr>
      <vt:lpstr>移管図書表紙・背表紙!Print_Area</vt:lpstr>
      <vt:lpstr>給水施設写真!Print_Area</vt:lpstr>
      <vt:lpstr>境界杭写真!Print_Area</vt:lpstr>
      <vt:lpstr>公園施設写真!Print_Area</vt:lpstr>
      <vt:lpstr>'施設調書(公園施設・ﾒｰｶｰ名) 入力用'!Print_Area</vt:lpstr>
      <vt:lpstr>'施設調書１(印刷用）'!Print_Area</vt:lpstr>
      <vt:lpstr>'施設調書2(続き印刷用）'!Print_Area</vt:lpstr>
      <vt:lpstr>'施設調書3(続き印刷用）'!Print_Area</vt:lpstr>
      <vt:lpstr>'施設調書4(続き印刷用）'!Print_Area</vt:lpstr>
      <vt:lpstr>'植栽一覧　入力用'!Print_Area</vt:lpstr>
      <vt:lpstr>'植栽一覧(印刷）'!Print_Area</vt:lpstr>
      <vt:lpstr>申請書等一式!Print_Area</vt:lpstr>
      <vt:lpstr>図面タイトル等【様式指定】!Print_Area</vt:lpstr>
      <vt:lpstr>入力公園!Print_Area</vt:lpstr>
      <vt:lpstr>目次!Print_Area</vt:lpstr>
      <vt:lpstr>要領表紙!Print_Area</vt:lpstr>
      <vt:lpstr>'植栽一覧(印刷）'!Print_Titles</vt:lpstr>
      <vt:lpstr>その他</vt:lpstr>
      <vt:lpstr>運動施設</vt:lpstr>
      <vt:lpstr>園路広場</vt:lpstr>
      <vt:lpstr>管理施設</vt:lpstr>
      <vt:lpstr>休養</vt:lpstr>
      <vt:lpstr>教養施設</vt:lpstr>
      <vt:lpstr>修景</vt:lpstr>
      <vt:lpstr>修景施設</vt:lpstr>
      <vt:lpstr>全体写真</vt:lpstr>
      <vt:lpstr>便益施設</vt:lpstr>
      <vt:lpstr>遊戯施設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瀬端　悠</cp:lastModifiedBy>
  <cp:lastPrinted>2024-03-26T11:41:38Z</cp:lastPrinted>
  <dcterms:created xsi:type="dcterms:W3CDTF">2011-09-21T04:08:39Z</dcterms:created>
  <dcterms:modified xsi:type="dcterms:W3CDTF">2024-03-26T11:41:44Z</dcterms:modified>
</cp:coreProperties>
</file>